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'Datos'!$A$1:$M$6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<sst xmlns="http://schemas.openxmlformats.org/spreadsheetml/2006/main" count="272" uniqueCount="157">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</sst>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Mayo</v>
      </c>
      <c r="E8" s="4">
        <f>Datos!I23</f>
        <v>2015</v>
      </c>
      <c r="F8" s="4"/>
      <c r="G8" s="4"/>
      <c r="H8" s="3"/>
      <c r="I8" s="3"/>
      <c r="J8" s="3" t="str">
        <f>Datos!D23</f>
        <v>Viernes</v>
      </c>
      <c r="K8" s="5">
        <f>Datos!E23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101</v>
      </c>
      <c r="G15" s="14" t="s">
        <v>102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136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>
        <f>Datos!E4</f>
        <v>470</v>
      </c>
      <c r="C18" s="24">
        <f>B18+'Primas SRW'!B6</f>
        <v>555</v>
      </c>
      <c r="D18" s="25">
        <f>Datos!I4</f>
        <v>493.25</v>
      </c>
      <c r="E18" s="78">
        <f>D18+'Primas HRW'!B7</f>
        <v>623.25</v>
      </c>
      <c r="F18" s="78">
        <f>D18+'Primas HRW'!C7</f>
        <v>633.25</v>
      </c>
      <c r="G18" s="78">
        <f>D18+'Primas HRW'!D7</f>
        <v>628.25</v>
      </c>
      <c r="H18" s="78">
        <f>D18+'Primas HRW'!E7</f>
        <v>618.25</v>
      </c>
      <c r="I18" s="79">
        <f>D18+'Primas HRW'!F7</f>
        <v>613.25</v>
      </c>
      <c r="J18" s="26">
        <f>Datos!M4</f>
        <v>359.75</v>
      </c>
      <c r="K18" s="27">
        <f>J18+'Primas maíz'!B9</f>
        <v>446.75</v>
      </c>
    </row>
    <row r="19" spans="1:11" ht="19.5" customHeight="1">
      <c r="A19" s="17" t="s">
        <v>147</v>
      </c>
      <c r="B19" s="30"/>
      <c r="C19" s="24">
        <f>B20+'Primas SRW'!B7</f>
        <v>553</v>
      </c>
      <c r="D19" s="25"/>
      <c r="E19" s="78">
        <f>D20+'Primas HRW'!B8</f>
        <v>624.5</v>
      </c>
      <c r="F19" s="78">
        <f>D20+'Primas HRW'!C8</f>
        <v>634.5</v>
      </c>
      <c r="G19" s="78">
        <f>D20+'Primas HRW'!D8</f>
        <v>629.5</v>
      </c>
      <c r="H19" s="78">
        <f>D20+'Primas HRW'!E8</f>
        <v>619.5</v>
      </c>
      <c r="I19" s="79">
        <f>D20+'Primas HRW'!F8</f>
        <v>614.5</v>
      </c>
      <c r="J19" s="26"/>
      <c r="K19" s="27">
        <f>J20+'Primas maíz'!B10</f>
        <v>430</v>
      </c>
    </row>
    <row r="20" spans="1:11" ht="19.5" customHeight="1">
      <c r="A20" s="17" t="s">
        <v>14</v>
      </c>
      <c r="B20" s="30">
        <f>Datos!E5</f>
        <v>474</v>
      </c>
      <c r="C20" s="24">
        <f>'Primas SRW'!B8+B20</f>
        <v>542</v>
      </c>
      <c r="D20" s="25">
        <f>Datos!I5</f>
        <v>500.5</v>
      </c>
      <c r="E20" s="78">
        <f>D20+'Primas HRW'!B9</f>
        <v>624.5</v>
      </c>
      <c r="F20" s="78">
        <f>D20+'Primas HRW'!C9</f>
        <v>634.5</v>
      </c>
      <c r="G20" s="78">
        <f>D20+'Primas HRW'!D9</f>
        <v>629.5</v>
      </c>
      <c r="H20" s="78">
        <f>D20+'Primas HRW'!E9</f>
        <v>619.5</v>
      </c>
      <c r="I20" s="79">
        <f>D20+'Primas HRW'!F9</f>
        <v>614.5</v>
      </c>
      <c r="J20" s="26">
        <f>Datos!M5</f>
        <v>363</v>
      </c>
      <c r="K20" s="27">
        <f>J20+'Primas maíz'!B11</f>
        <v>430</v>
      </c>
    </row>
    <row r="21" spans="1:11" ht="19.5" customHeight="1">
      <c r="A21" s="17" t="s">
        <v>150</v>
      </c>
      <c r="B21" s="30"/>
      <c r="C21" s="24">
        <f>B22+'Primas SRW'!B9</f>
        <v>550.75</v>
      </c>
      <c r="D21" s="25"/>
      <c r="E21" s="78">
        <f>D22+'Primas HRW'!B10</f>
        <v>630.5</v>
      </c>
      <c r="F21" s="78">
        <f>D22+'Primas HRW'!C10</f>
        <v>640.5</v>
      </c>
      <c r="G21" s="78">
        <f>D22+'Primas HRW'!D10</f>
        <v>635.5</v>
      </c>
      <c r="H21" s="78">
        <f>D22+'Primas HRW'!E10</f>
        <v>625.5</v>
      </c>
      <c r="I21" s="79">
        <f>D22+'Primas HRW'!F10</f>
        <v>620.5</v>
      </c>
      <c r="J21" s="26"/>
      <c r="K21" s="27"/>
    </row>
    <row r="22" spans="1:11" ht="19.5" customHeight="1">
      <c r="A22" s="17" t="s">
        <v>15</v>
      </c>
      <c r="B22" s="30">
        <f>Datos!E6</f>
        <v>482.75</v>
      </c>
      <c r="C22" s="24">
        <f>B22+'Primas SRW'!B10</f>
        <v>550.75</v>
      </c>
      <c r="D22" s="25">
        <f>Datos!I6</f>
        <v>510.5</v>
      </c>
      <c r="E22" s="78">
        <f>D22+'Primas HRW'!B11</f>
        <v>635.5</v>
      </c>
      <c r="F22" s="78">
        <f>D22+'Primas HRW'!C11</f>
        <v>645.5</v>
      </c>
      <c r="G22" s="78">
        <f>D22+'Primas HRW'!D11</f>
        <v>640.5</v>
      </c>
      <c r="H22" s="78">
        <f>D22+'Primas HRW'!E11</f>
        <v>630.5</v>
      </c>
      <c r="I22" s="79">
        <f>D22+'Primas HRW'!F11</f>
        <v>625.5</v>
      </c>
      <c r="J22" s="26">
        <f>Datos!M6</f>
        <v>369.75</v>
      </c>
      <c r="K22" s="27"/>
    </row>
    <row r="23" spans="1:11" ht="19.5" customHeight="1">
      <c r="A23" s="17" t="s">
        <v>151</v>
      </c>
      <c r="B23" s="30"/>
      <c r="C23" s="24"/>
      <c r="D23" s="25"/>
      <c r="E23" s="24"/>
      <c r="F23" s="24"/>
      <c r="G23" s="24"/>
      <c r="H23" s="24"/>
      <c r="I23" s="28"/>
      <c r="J23" s="26"/>
      <c r="K23" s="27">
        <f>J25+'Primas maíz'!B14</f>
        <v>465.25</v>
      </c>
    </row>
    <row r="24" spans="1:11" ht="19.5" customHeight="1">
      <c r="A24" s="17" t="s">
        <v>152</v>
      </c>
      <c r="B24" s="30"/>
      <c r="C24" s="24"/>
      <c r="D24" s="25"/>
      <c r="E24" s="24"/>
      <c r="F24" s="24"/>
      <c r="G24" s="24"/>
      <c r="H24" s="24"/>
      <c r="I24" s="28"/>
      <c r="J24" s="26"/>
      <c r="K24" s="27">
        <f>J25+'Primas maíz'!B15</f>
        <v>465.25</v>
      </c>
    </row>
    <row r="25" spans="1:11" ht="19.5" customHeight="1">
      <c r="A25" s="17" t="s">
        <v>16</v>
      </c>
      <c r="B25" s="30">
        <f>Datos!E7</f>
        <v>500.75</v>
      </c>
      <c r="C25" s="29"/>
      <c r="D25" s="34">
        <f>Datos!I7</f>
        <v>530</v>
      </c>
      <c r="E25" s="29"/>
      <c r="F25" s="29"/>
      <c r="G25" s="29"/>
      <c r="H25" s="29"/>
      <c r="I25" s="31"/>
      <c r="J25" s="26">
        <f>Datos!M7</f>
        <v>380.25</v>
      </c>
      <c r="K25" s="30">
        <f>J25+'Primas maíz'!B16</f>
        <v>465.25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Datos!E8</f>
        <v>518</v>
      </c>
      <c r="C27" s="24"/>
      <c r="D27" s="25">
        <f>Datos!I8</f>
        <v>543.25</v>
      </c>
      <c r="E27" s="24"/>
      <c r="F27" s="24"/>
      <c r="G27" s="24"/>
      <c r="H27" s="24"/>
      <c r="I27" s="28"/>
      <c r="J27" s="32">
        <f>Datos!M8</f>
        <v>391.5</v>
      </c>
      <c r="K27" s="27"/>
    </row>
    <row r="28" spans="1:11" ht="19.5" customHeight="1">
      <c r="A28" s="17" t="s">
        <v>13</v>
      </c>
      <c r="B28" s="30">
        <f>Datos!E9</f>
        <v>529.5</v>
      </c>
      <c r="C28" s="24"/>
      <c r="D28" s="25">
        <f>Datos!I9</f>
        <v>552</v>
      </c>
      <c r="E28" s="24"/>
      <c r="F28" s="24"/>
      <c r="G28" s="24"/>
      <c r="H28" s="24"/>
      <c r="I28" s="28"/>
      <c r="J28" s="32">
        <f>Datos!M9</f>
        <v>399.25</v>
      </c>
      <c r="K28" s="27"/>
    </row>
    <row r="29" spans="1:11" ht="19.5" customHeight="1">
      <c r="A29" s="17" t="s">
        <v>14</v>
      </c>
      <c r="B29" s="30">
        <f>Datos!E10</f>
        <v>533</v>
      </c>
      <c r="C29" s="24"/>
      <c r="D29" s="25">
        <f>Datos!I10</f>
        <v>557.5</v>
      </c>
      <c r="E29" s="24"/>
      <c r="F29" s="24"/>
      <c r="G29" s="24"/>
      <c r="H29" s="24"/>
      <c r="I29" s="28"/>
      <c r="J29" s="32">
        <f>Datos!M10</f>
        <v>406.25</v>
      </c>
      <c r="K29" s="27"/>
    </row>
    <row r="30" spans="1:15" ht="19.5" customHeight="1">
      <c r="A30" s="17" t="s">
        <v>15</v>
      </c>
      <c r="B30" s="30">
        <f>Datos!E11</f>
        <v>541.5</v>
      </c>
      <c r="C30" s="24"/>
      <c r="D30" s="25">
        <f>Datos!I11</f>
        <v>568.5</v>
      </c>
      <c r="E30" s="24"/>
      <c r="F30" s="24"/>
      <c r="G30" s="24"/>
      <c r="H30" s="24"/>
      <c r="I30" s="28"/>
      <c r="J30" s="32">
        <f>Datos!M11</f>
        <v>402.75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Datos!E12</f>
        <v>556.5</v>
      </c>
      <c r="C31" s="29"/>
      <c r="D31" s="25">
        <f>Datos!I12</f>
        <v>582</v>
      </c>
      <c r="E31" s="29"/>
      <c r="F31" s="29"/>
      <c r="G31" s="29"/>
      <c r="H31" s="29"/>
      <c r="I31" s="31"/>
      <c r="J31" s="32">
        <f>Datos!M12</f>
        <v>402.25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Datos!E13</f>
        <v>565.5</v>
      </c>
      <c r="C33" s="93"/>
      <c r="D33" s="94">
        <f>Datos!I13</f>
        <v>584.25</v>
      </c>
      <c r="E33" s="93"/>
      <c r="F33" s="93"/>
      <c r="G33" s="93"/>
      <c r="H33" s="93"/>
      <c r="I33" s="95"/>
      <c r="J33" s="96">
        <f>Datos!M13</f>
        <v>412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Datos!E14</f>
        <v>568</v>
      </c>
      <c r="C34" s="93"/>
      <c r="D34" s="94">
        <f>Datos!I14</f>
        <v>584.25</v>
      </c>
      <c r="E34" s="93"/>
      <c r="F34" s="93"/>
      <c r="G34" s="93"/>
      <c r="H34" s="93"/>
      <c r="I34" s="95"/>
      <c r="J34" s="96">
        <f>Datos!M14</f>
        <v>419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Datos!E15</f>
        <v>548.5</v>
      </c>
      <c r="C35" s="24"/>
      <c r="D35" s="94">
        <f>Datos!I15</f>
        <v>556</v>
      </c>
      <c r="E35" s="24"/>
      <c r="F35" s="24"/>
      <c r="G35" s="24"/>
      <c r="H35" s="24"/>
      <c r="I35" s="28"/>
      <c r="J35" s="32">
        <f>Datos!M15</f>
        <v>422.25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Datos!M16</f>
        <v>414.75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Datos!M17</f>
        <v>409.5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Datos!M18</f>
        <v>426.75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Datos!M19</f>
        <v>400.5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HRW'!B15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HRW'!B16</f>
        <v>-5</v>
      </c>
      <c r="I48" s="45"/>
    </row>
    <row r="49" spans="5:9" ht="15">
      <c r="E49" s="46">
        <v>0.125</v>
      </c>
      <c r="F49" s="46"/>
      <c r="G49" s="46"/>
      <c r="H49" s="45">
        <f>'Primas HRW'!B17</f>
        <v>5</v>
      </c>
      <c r="I49" s="45"/>
    </row>
    <row r="50" spans="5:9" ht="15">
      <c r="E50" s="44">
        <v>0.13</v>
      </c>
      <c r="F50" s="44"/>
      <c r="G50" s="44"/>
      <c r="H50" s="45">
        <f>'Primas HRW'!B18</f>
        <v>10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Mayo</v>
      </c>
      <c r="E9" s="3">
        <f>BUSHEL!E8</f>
        <v>2015</v>
      </c>
      <c r="F9" s="3"/>
      <c r="G9" s="3"/>
      <c r="H9" s="3"/>
      <c r="I9" s="3"/>
      <c r="J9" s="3" t="str">
        <f>Datos!D23</f>
        <v>Viernes</v>
      </c>
      <c r="K9" s="5">
        <f>Datos!E23</f>
        <v>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101</v>
      </c>
      <c r="G15" s="14" t="s">
        <v>102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136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>
        <f>BUSHEL!B18*TONELADA!$B$50</f>
        <v>172.6968</v>
      </c>
      <c r="C18" s="29">
        <f>BUSHEL!C18*TONELADA!$B$50</f>
        <v>203.92919999999998</v>
      </c>
      <c r="D18" s="101">
        <f>IF(BUSHEL!D18&gt;0,BUSHEL!D18*TONELADA!$B$50,"")</f>
        <v>181.23978</v>
      </c>
      <c r="E18" s="117">
        <f>BUSHEL!E18*TONELADA!$B$50</f>
        <v>229.00698</v>
      </c>
      <c r="F18" s="117">
        <f>BUSHEL!F18*TONELADA!$B$50</f>
        <v>232.68138</v>
      </c>
      <c r="G18" s="117">
        <f>BUSHEL!G18*TONELADA!$B$50</f>
        <v>230.84418</v>
      </c>
      <c r="H18" s="117">
        <f>BUSHEL!H18*TONELADA!$B$50</f>
        <v>227.16978</v>
      </c>
      <c r="I18" s="118">
        <f>BUSHEL!I18*TONELADA!$B$50</f>
        <v>225.33258</v>
      </c>
      <c r="J18" s="103">
        <f>BUSHEL!J18*$E$50</f>
        <v>141.62637999999998</v>
      </c>
      <c r="K18" s="99">
        <f>BUSHEL!K18*TONELADA!$E$50</f>
        <v>175.87653999999998</v>
      </c>
    </row>
    <row r="19" spans="1:11" ht="19.5" customHeight="1">
      <c r="A19" s="108" t="s">
        <v>147</v>
      </c>
      <c r="B19" s="109"/>
      <c r="C19" s="82">
        <f>BUSHEL!C19*TONELADA!$B$50</f>
        <v>203.19432</v>
      </c>
      <c r="D19" s="111"/>
      <c r="E19" s="119">
        <f>BUSHEL!E19*TONELADA!$B$50</f>
        <v>229.46627999999998</v>
      </c>
      <c r="F19" s="119">
        <f>BUSHEL!F19*TONELADA!$B$50</f>
        <v>233.14068</v>
      </c>
      <c r="G19" s="119">
        <f>BUSHEL!G19*TONELADA!$B$50</f>
        <v>231.30347999999998</v>
      </c>
      <c r="H19" s="119">
        <f>BUSHEL!H19*TONELADA!$B$50</f>
        <v>227.62908</v>
      </c>
      <c r="I19" s="120">
        <f>BUSHEL!I19*TONELADA!$B$50</f>
        <v>225.79188</v>
      </c>
      <c r="J19" s="113"/>
      <c r="K19" s="109">
        <f>BUSHEL!K19*TONELADA!$E$50</f>
        <v>169.2824</v>
      </c>
    </row>
    <row r="20" spans="1:11" ht="19.5" customHeight="1">
      <c r="A20" s="87" t="s">
        <v>14</v>
      </c>
      <c r="B20" s="88">
        <f>BUSHEL!B20*TONELADA!$B$50</f>
        <v>174.16656</v>
      </c>
      <c r="C20" s="114">
        <f>BUSHEL!C20*TONELADA!$B$50</f>
        <v>199.15248</v>
      </c>
      <c r="D20" s="115">
        <f>IF(BUSHEL!D20&gt;0,BUSHEL!D20*TONELADA!$B$50,"")</f>
        <v>183.90372</v>
      </c>
      <c r="E20" s="90">
        <f>BUSHEL!E20*TONELADA!$B$50</f>
        <v>229.46627999999998</v>
      </c>
      <c r="F20" s="90">
        <f>BUSHEL!F20*TONELADA!$B$50</f>
        <v>233.14068</v>
      </c>
      <c r="G20" s="90">
        <f>BUSHEL!G20*TONELADA!$B$50</f>
        <v>231.30347999999998</v>
      </c>
      <c r="H20" s="90">
        <f>BUSHEL!H20*TONELADA!$B$50</f>
        <v>227.62908</v>
      </c>
      <c r="I20" s="91">
        <f>BUSHEL!I20*TONELADA!$B$50</f>
        <v>225.79188</v>
      </c>
      <c r="J20" s="89">
        <f>BUSHEL!J20*$E$50</f>
        <v>142.90583999999998</v>
      </c>
      <c r="K20" s="88">
        <f>BUSHEL!K20*TONELADA!$E$50</f>
        <v>169.2824</v>
      </c>
    </row>
    <row r="21" spans="1:11" ht="19.5" customHeight="1">
      <c r="A21" s="108" t="s">
        <v>150</v>
      </c>
      <c r="B21" s="109"/>
      <c r="C21" s="82">
        <f>BUSHEL!C21*TONELADA!$B$50</f>
        <v>202.36758</v>
      </c>
      <c r="D21" s="111"/>
      <c r="E21" s="119">
        <f>BUSHEL!E21*TONELADA!$B$50</f>
        <v>231.67092</v>
      </c>
      <c r="F21" s="119">
        <f>BUSHEL!F21*TONELADA!$B$50</f>
        <v>235.34532</v>
      </c>
      <c r="G21" s="119">
        <f>BUSHEL!G21*TONELADA!$B$50</f>
        <v>233.50812</v>
      </c>
      <c r="H21" s="119">
        <f>BUSHEL!H21*TONELADA!$B$50</f>
        <v>229.83372</v>
      </c>
      <c r="I21" s="120">
        <f>BUSHEL!I21*TONELADA!$B$50</f>
        <v>227.99652</v>
      </c>
      <c r="J21" s="113"/>
      <c r="K21" s="109"/>
    </row>
    <row r="22" spans="1:11" ht="19.5" customHeight="1">
      <c r="A22" s="87" t="s">
        <v>15</v>
      </c>
      <c r="B22" s="88">
        <f>BUSHEL!B22*TONELADA!$B$50</f>
        <v>177.38165999999998</v>
      </c>
      <c r="C22" s="114">
        <f>BUSHEL!C22*TONELADA!$B$50</f>
        <v>202.36758</v>
      </c>
      <c r="D22" s="115">
        <f>IF(BUSHEL!D22&gt;0,BUSHEL!D22*TONELADA!$B$50,"")</f>
        <v>187.57811999999998</v>
      </c>
      <c r="E22" s="90">
        <f>BUSHEL!E22*TONELADA!$B$50</f>
        <v>233.50812</v>
      </c>
      <c r="F22" s="90">
        <f>BUSHEL!F22*TONELADA!$B$50</f>
        <v>237.18251999999998</v>
      </c>
      <c r="G22" s="90">
        <f>BUSHEL!G22*TONELADA!$B$50</f>
        <v>235.34532</v>
      </c>
      <c r="H22" s="90">
        <f>BUSHEL!H22*TONELADA!$B$50</f>
        <v>231.67092</v>
      </c>
      <c r="I22" s="91">
        <f>BUSHEL!I22*TONELADA!$B$50</f>
        <v>229.83372</v>
      </c>
      <c r="J22" s="89">
        <f>BUSHEL!J22*$E$50</f>
        <v>145.56318</v>
      </c>
      <c r="K22" s="88"/>
    </row>
    <row r="23" spans="1:11" ht="19.5" customHeight="1">
      <c r="A23" s="108" t="s">
        <v>151</v>
      </c>
      <c r="B23" s="109"/>
      <c r="C23" s="110"/>
      <c r="D23" s="111"/>
      <c r="E23" s="110"/>
      <c r="F23" s="110"/>
      <c r="G23" s="110"/>
      <c r="H23" s="110"/>
      <c r="I23" s="112"/>
      <c r="J23" s="113"/>
      <c r="K23" s="109">
        <f>BUSHEL!K23*TONELADA!$E$50</f>
        <v>183.15962</v>
      </c>
    </row>
    <row r="24" spans="1:11" ht="19.5" customHeight="1">
      <c r="A24" s="87" t="s">
        <v>152</v>
      </c>
      <c r="B24" s="88"/>
      <c r="C24" s="114"/>
      <c r="D24" s="115"/>
      <c r="E24" s="114"/>
      <c r="F24" s="114"/>
      <c r="G24" s="114"/>
      <c r="H24" s="114"/>
      <c r="I24" s="116"/>
      <c r="J24" s="89"/>
      <c r="K24" s="88">
        <f>BUSHEL!K24*TONELADA!$E$50</f>
        <v>183.15962</v>
      </c>
    </row>
    <row r="25" spans="1:11" ht="19.5" customHeight="1">
      <c r="A25" s="108" t="s">
        <v>16</v>
      </c>
      <c r="B25" s="109">
        <f>BUSHEL!B25*TONELADA!$B$50</f>
        <v>183.99558</v>
      </c>
      <c r="C25" s="110"/>
      <c r="D25" s="111">
        <f>IF(BUSHEL!D25&gt;0,BUSHEL!D25*TONELADA!$B$50,"")</f>
        <v>194.7432</v>
      </c>
      <c r="E25" s="110"/>
      <c r="F25" s="110"/>
      <c r="G25" s="110"/>
      <c r="H25" s="110"/>
      <c r="I25" s="112"/>
      <c r="J25" s="113">
        <f>BUSHEL!J25*$E$50</f>
        <v>149.69682</v>
      </c>
      <c r="K25" s="109">
        <f>BUSHEL!K25*TONELADA!$E$50</f>
        <v>183.15962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133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134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190.33392</v>
      </c>
      <c r="C29" s="82"/>
      <c r="D29" s="106">
        <f>IF(BUSHEL!D27&gt;0,BUSHEL!D27*TONELADA!$B$50,"")</f>
        <v>199.61177999999998</v>
      </c>
      <c r="E29" s="82"/>
      <c r="F29" s="82"/>
      <c r="G29" s="82"/>
      <c r="H29" s="82"/>
      <c r="I29" s="107"/>
      <c r="J29" s="84">
        <f>BUSHEL!J27*$E$50</f>
        <v>154.12572</v>
      </c>
      <c r="K29" s="81"/>
    </row>
    <row r="30" spans="1:11" ht="19.5" customHeight="1">
      <c r="A30" s="87" t="s">
        <v>136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194.55948</v>
      </c>
      <c r="C31" s="82"/>
      <c r="D31" s="106">
        <f>IF(BUSHEL!D28&gt;0,BUSHEL!D28*TONELADA!$B$50,"")</f>
        <v>202.82688</v>
      </c>
      <c r="E31" s="82"/>
      <c r="F31" s="82"/>
      <c r="G31" s="82"/>
      <c r="H31" s="82"/>
      <c r="I31" s="107"/>
      <c r="J31" s="84">
        <f>BUSHEL!J28*$E$50</f>
        <v>157.17674</v>
      </c>
      <c r="K31" s="81"/>
    </row>
    <row r="32" spans="1:11" ht="19.5" customHeight="1">
      <c r="A32" s="98" t="s">
        <v>147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195.84552</v>
      </c>
      <c r="C33" s="82"/>
      <c r="D33" s="106">
        <f>IF(BUSHEL!D29&gt;0,BUSHEL!D29*TONELADA!$B$50,"")</f>
        <v>204.8478</v>
      </c>
      <c r="E33" s="82"/>
      <c r="F33" s="82"/>
      <c r="G33" s="82"/>
      <c r="H33" s="82"/>
      <c r="I33" s="107"/>
      <c r="J33" s="84">
        <f>BUSHEL!J29*$E$50</f>
        <v>159.93249999999998</v>
      </c>
      <c r="K33" s="81"/>
    </row>
    <row r="34" spans="1:11" ht="19.5" customHeight="1">
      <c r="A34" s="87" t="s">
        <v>150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198.96876</v>
      </c>
      <c r="C35" s="82"/>
      <c r="D35" s="106">
        <f>IF(BUSHEL!D30&gt;0,BUSHEL!D30*TONELADA!$B$50,"")</f>
        <v>208.88963999999999</v>
      </c>
      <c r="E35" s="82"/>
      <c r="F35" s="82"/>
      <c r="G35" s="82"/>
      <c r="H35" s="82"/>
      <c r="I35" s="107"/>
      <c r="J35" s="84">
        <f>BUSHEL!J30*$E$50</f>
        <v>158.55462</v>
      </c>
      <c r="K35" s="81"/>
    </row>
    <row r="36" spans="1:11" ht="19.5" customHeight="1">
      <c r="A36" s="98" t="s">
        <v>151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152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204.48036</v>
      </c>
      <c r="C38" s="114"/>
      <c r="D38" s="115">
        <f>IF(BUSHEL!D31&gt;0,BUSHEL!D31*TONELADA!$B$50,"")</f>
        <v>213.85008</v>
      </c>
      <c r="E38" s="114"/>
      <c r="F38" s="114"/>
      <c r="G38" s="114"/>
      <c r="H38" s="114"/>
      <c r="I38" s="116"/>
      <c r="J38" s="89">
        <f>BUSHEL!J31*$E$50</f>
        <v>158.35778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207.78732</v>
      </c>
      <c r="C40" s="82"/>
      <c r="D40" s="106">
        <f>IF(BUSHEL!D33&gt;0,BUSHEL!D33*TONELADA!$B$50,"")</f>
        <v>214.67682</v>
      </c>
      <c r="E40" s="82"/>
      <c r="F40" s="82"/>
      <c r="G40" s="82"/>
      <c r="H40" s="82"/>
      <c r="I40" s="107"/>
      <c r="J40" s="84">
        <f>BUSHEL!J33*$E$50</f>
        <v>162.19616</v>
      </c>
      <c r="K40" s="81"/>
    </row>
    <row r="41" spans="1:11" ht="19.5" customHeight="1">
      <c r="A41" s="98" t="s">
        <v>13</v>
      </c>
      <c r="B41" s="99">
        <f>BUSHEL!B34*TONELADA!$B$50</f>
        <v>208.70592</v>
      </c>
      <c r="C41" s="100"/>
      <c r="D41" s="101">
        <f>IF(BUSHEL!D34&gt;0,BUSHEL!D34*TONELADA!$B$50,"")</f>
        <v>214.67682</v>
      </c>
      <c r="E41" s="100"/>
      <c r="F41" s="100"/>
      <c r="G41" s="100"/>
      <c r="H41" s="100"/>
      <c r="I41" s="102"/>
      <c r="J41" s="103">
        <f>BUSHEL!J34*$E$50</f>
        <v>164.95192</v>
      </c>
      <c r="K41" s="99"/>
    </row>
    <row r="42" spans="1:11" ht="19.5" customHeight="1">
      <c r="A42" s="80" t="s">
        <v>14</v>
      </c>
      <c r="B42" s="81">
        <f>BUSHEL!B35*TONELADA!$B$50</f>
        <v>201.54084</v>
      </c>
      <c r="C42" s="82"/>
      <c r="D42" s="106">
        <f>IF(BUSHEL!D35&gt;0,BUSHEL!D35*TONELADA!$B$50,"")</f>
        <v>204.29664</v>
      </c>
      <c r="E42" s="82"/>
      <c r="F42" s="82"/>
      <c r="G42" s="82"/>
      <c r="H42" s="82"/>
      <c r="I42" s="107"/>
      <c r="J42" s="84">
        <f>BUSHEL!J35*$E$50</f>
        <v>166.23138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163.27877999999998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161.21195999999998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168.00294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157.66884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HRW'!B15*B50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HRW'!B16*B50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HRW'!B17*B50</f>
        <v>1.8372</v>
      </c>
      <c r="I56" s="45"/>
      <c r="J56" s="43"/>
    </row>
    <row r="57" spans="5:10" ht="15">
      <c r="E57" s="44">
        <v>0.13</v>
      </c>
      <c r="F57" s="44"/>
      <c r="G57" s="44"/>
      <c r="H57" s="44">
        <f>'Primas HRW'!B18</f>
        <v>10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74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28">
        <v>2015</v>
      </c>
      <c r="B4" s="129"/>
      <c r="C4" s="130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>
        <v>85</v>
      </c>
      <c r="C6" s="54" t="s">
        <v>135</v>
      </c>
    </row>
    <row r="7" spans="1:3" ht="15">
      <c r="A7" s="58" t="s">
        <v>33</v>
      </c>
      <c r="B7" s="47">
        <v>79</v>
      </c>
      <c r="C7" s="47" t="s">
        <v>149</v>
      </c>
    </row>
    <row r="8" spans="1:3" ht="15">
      <c r="A8" s="53" t="s">
        <v>34</v>
      </c>
      <c r="B8" s="54">
        <v>68</v>
      </c>
      <c r="C8" s="54" t="s">
        <v>149</v>
      </c>
    </row>
    <row r="9" spans="1:3" ht="15">
      <c r="A9" s="56" t="s">
        <v>35</v>
      </c>
      <c r="B9" s="57">
        <v>68</v>
      </c>
      <c r="C9" s="47" t="s">
        <v>153</v>
      </c>
    </row>
    <row r="10" spans="1:3" ht="15">
      <c r="A10" s="53" t="s">
        <v>36</v>
      </c>
      <c r="B10" s="54">
        <v>68</v>
      </c>
      <c r="C10" s="54" t="s">
        <v>153</v>
      </c>
    </row>
    <row r="11" spans="1:3" ht="15">
      <c r="A11" s="58" t="s">
        <v>37</v>
      </c>
      <c r="B11" s="47"/>
      <c r="C11" s="47"/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3" sqref="B3:F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5"/>
      <c r="B2" s="132" t="s">
        <v>1</v>
      </c>
      <c r="C2" s="132"/>
      <c r="D2" s="132"/>
      <c r="E2" s="132"/>
      <c r="F2" s="132"/>
    </row>
    <row r="3" spans="1:6" ht="15.75">
      <c r="A3" s="55"/>
      <c r="B3" s="132" t="s">
        <v>44</v>
      </c>
      <c r="C3" s="132"/>
      <c r="D3" s="132"/>
      <c r="E3" s="132"/>
      <c r="F3" s="132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3">
        <v>2015</v>
      </c>
      <c r="B5" s="134"/>
      <c r="C5" s="134"/>
      <c r="D5" s="134"/>
      <c r="E5" s="134"/>
      <c r="F5" s="134"/>
      <c r="G5" s="135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>
        <v>130</v>
      </c>
      <c r="C7" s="54">
        <f>B7+$B$18</f>
        <v>140</v>
      </c>
      <c r="D7" s="54">
        <f>B7+B17</f>
        <v>135</v>
      </c>
      <c r="E7" s="54">
        <f>B7+B16</f>
        <v>125</v>
      </c>
      <c r="F7" s="54">
        <f>B7+B15</f>
        <v>120</v>
      </c>
      <c r="G7" s="59" t="s">
        <v>135</v>
      </c>
    </row>
    <row r="8" spans="1:7" ht="15">
      <c r="A8" s="55" t="s">
        <v>33</v>
      </c>
      <c r="B8" s="47">
        <v>124</v>
      </c>
      <c r="C8" s="47">
        <f>B8+$B$18</f>
        <v>134</v>
      </c>
      <c r="D8" s="47">
        <f>B8+B17</f>
        <v>129</v>
      </c>
      <c r="E8" s="64">
        <f>B8+B16</f>
        <v>119</v>
      </c>
      <c r="F8" s="47">
        <f>B8+B15</f>
        <v>114</v>
      </c>
      <c r="G8" s="47" t="s">
        <v>149</v>
      </c>
    </row>
    <row r="9" spans="1:7" ht="15">
      <c r="A9" s="53" t="s">
        <v>34</v>
      </c>
      <c r="B9" s="59">
        <v>124</v>
      </c>
      <c r="C9" s="59">
        <f>B9+$B$18</f>
        <v>134</v>
      </c>
      <c r="D9" s="54">
        <f>B9+B17</f>
        <v>129</v>
      </c>
      <c r="E9" s="54">
        <f>B9+B16</f>
        <v>119</v>
      </c>
      <c r="F9" s="54">
        <f>B9+B15</f>
        <v>114</v>
      </c>
      <c r="G9" s="59" t="s">
        <v>149</v>
      </c>
    </row>
    <row r="10" spans="1:7" ht="15">
      <c r="A10" s="55" t="s">
        <v>35</v>
      </c>
      <c r="B10" s="47">
        <v>120</v>
      </c>
      <c r="C10" s="47">
        <f>B10+$B$18</f>
        <v>130</v>
      </c>
      <c r="D10" s="47">
        <f>B10+B17</f>
        <v>125</v>
      </c>
      <c r="E10" s="64">
        <f>B10+B16</f>
        <v>115</v>
      </c>
      <c r="F10" s="47">
        <f>B10+B15</f>
        <v>110</v>
      </c>
      <c r="G10" s="47" t="s">
        <v>153</v>
      </c>
    </row>
    <row r="11" spans="1:7" ht="15">
      <c r="A11" s="53" t="s">
        <v>36</v>
      </c>
      <c r="B11" s="59">
        <v>125</v>
      </c>
      <c r="C11" s="59">
        <f>B11+$B$18</f>
        <v>135</v>
      </c>
      <c r="D11" s="59">
        <f>B11+B17</f>
        <v>130</v>
      </c>
      <c r="E11" s="54">
        <f>B11+B16</f>
        <v>120</v>
      </c>
      <c r="F11" s="54">
        <f>B11+B15</f>
        <v>115</v>
      </c>
      <c r="G11" s="59" t="s">
        <v>153</v>
      </c>
    </row>
    <row r="14" spans="1:6" ht="15">
      <c r="A14" t="s">
        <v>46</v>
      </c>
      <c r="F14" t="s">
        <v>39</v>
      </c>
    </row>
    <row r="15" spans="1:6" ht="15.75" thickBot="1">
      <c r="A15" s="65">
        <v>0.11</v>
      </c>
      <c r="B15">
        <v>-10</v>
      </c>
      <c r="F15" t="s">
        <v>40</v>
      </c>
    </row>
    <row r="16" spans="1:6" ht="15.75" thickBot="1">
      <c r="A16" s="66">
        <v>0.115</v>
      </c>
      <c r="B16" s="67">
        <v>-5</v>
      </c>
      <c r="C16" s="86"/>
      <c r="D16" s="86"/>
      <c r="F16" t="s">
        <v>41</v>
      </c>
    </row>
    <row r="17" spans="1:6" ht="15">
      <c r="A17" s="68">
        <v>0.125</v>
      </c>
      <c r="B17" s="69">
        <v>5</v>
      </c>
      <c r="C17" s="69"/>
      <c r="D17" s="69"/>
      <c r="F17" t="s">
        <v>42</v>
      </c>
    </row>
    <row r="18" spans="1:6" ht="15">
      <c r="A18" s="65">
        <v>0.13</v>
      </c>
      <c r="B18" s="70">
        <v>10</v>
      </c>
      <c r="C18" s="70"/>
      <c r="D18" s="70"/>
      <c r="F18" t="s">
        <v>43</v>
      </c>
    </row>
    <row r="20" ht="15">
      <c r="A20" t="s">
        <v>39</v>
      </c>
    </row>
    <row r="21" ht="15">
      <c r="A21" t="s">
        <v>40</v>
      </c>
    </row>
    <row r="22" ht="15">
      <c r="A22" t="s">
        <v>41</v>
      </c>
    </row>
    <row r="23" ht="15">
      <c r="A23" t="s">
        <v>42</v>
      </c>
    </row>
    <row r="24" ht="15">
      <c r="A24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28">
        <v>2015</v>
      </c>
      <c r="B4" s="129"/>
      <c r="C4" s="130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>
        <v>87</v>
      </c>
      <c r="C9" s="54" t="s">
        <v>135</v>
      </c>
    </row>
    <row r="10" spans="1:3" ht="15">
      <c r="A10" s="55" t="s">
        <v>33</v>
      </c>
      <c r="B10" s="47">
        <v>67</v>
      </c>
      <c r="C10" s="47" t="s">
        <v>149</v>
      </c>
    </row>
    <row r="11" spans="1:3" ht="15">
      <c r="A11" s="53" t="s">
        <v>34</v>
      </c>
      <c r="B11" s="54">
        <v>67</v>
      </c>
      <c r="C11" s="54" t="s">
        <v>149</v>
      </c>
    </row>
    <row r="12" spans="1:3" ht="15">
      <c r="A12" s="58" t="s">
        <v>35</v>
      </c>
      <c r="B12" s="72"/>
      <c r="C12" s="72"/>
    </row>
    <row r="13" spans="1:3" ht="15">
      <c r="A13" s="53" t="s">
        <v>36</v>
      </c>
      <c r="B13" s="54"/>
      <c r="C13" s="54"/>
    </row>
    <row r="14" spans="1:3" ht="15">
      <c r="A14" s="55" t="s">
        <v>37</v>
      </c>
      <c r="B14" s="47">
        <v>85</v>
      </c>
      <c r="C14" s="47" t="s">
        <v>155</v>
      </c>
    </row>
    <row r="15" spans="1:3" ht="15">
      <c r="A15" s="53" t="s">
        <v>38</v>
      </c>
      <c r="B15" s="54">
        <v>85</v>
      </c>
      <c r="C15" s="54" t="s">
        <v>155</v>
      </c>
    </row>
    <row r="16" spans="1:3" ht="15">
      <c r="A16" s="55" t="s">
        <v>154</v>
      </c>
      <c r="B16" s="47">
        <v>85</v>
      </c>
      <c r="C16" s="47" t="s">
        <v>155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2">
      <selection activeCell="G24" sqref="G24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80</v>
      </c>
      <c r="D4" s="97">
        <v>42125</v>
      </c>
      <c r="E4" s="33">
        <v>470</v>
      </c>
      <c r="F4" t="s">
        <v>87</v>
      </c>
      <c r="G4" t="s">
        <v>88</v>
      </c>
      <c r="H4" s="97">
        <v>42125</v>
      </c>
      <c r="I4" s="33">
        <v>493.25</v>
      </c>
      <c r="J4" t="s">
        <v>58</v>
      </c>
      <c r="K4" t="s">
        <v>59</v>
      </c>
      <c r="L4" s="97">
        <v>42125</v>
      </c>
      <c r="M4" s="33">
        <v>359.75</v>
      </c>
    </row>
    <row r="5" spans="2:13" ht="15">
      <c r="B5" t="s">
        <v>60</v>
      </c>
      <c r="C5" t="s">
        <v>81</v>
      </c>
      <c r="D5" s="97">
        <v>42125</v>
      </c>
      <c r="E5" s="33">
        <v>474</v>
      </c>
      <c r="F5" t="s">
        <v>89</v>
      </c>
      <c r="G5" t="s">
        <v>90</v>
      </c>
      <c r="H5" s="97">
        <v>42125</v>
      </c>
      <c r="I5" s="33">
        <v>500.5</v>
      </c>
      <c r="J5" t="s">
        <v>61</v>
      </c>
      <c r="K5" t="s">
        <v>62</v>
      </c>
      <c r="L5" s="97">
        <v>42125</v>
      </c>
      <c r="M5" s="33">
        <v>363</v>
      </c>
    </row>
    <row r="6" spans="2:13" ht="15">
      <c r="B6" t="s">
        <v>75</v>
      </c>
      <c r="C6" t="s">
        <v>82</v>
      </c>
      <c r="D6" s="97">
        <v>42125</v>
      </c>
      <c r="E6" s="33">
        <v>482.75</v>
      </c>
      <c r="F6" t="s">
        <v>91</v>
      </c>
      <c r="G6" t="s">
        <v>92</v>
      </c>
      <c r="H6" s="97">
        <v>42125</v>
      </c>
      <c r="I6" s="33">
        <v>510.5</v>
      </c>
      <c r="J6" t="s">
        <v>63</v>
      </c>
      <c r="K6" t="s">
        <v>64</v>
      </c>
      <c r="L6" s="97">
        <v>42125</v>
      </c>
      <c r="M6" s="33">
        <v>369.75</v>
      </c>
    </row>
    <row r="7" spans="2:13" ht="15">
      <c r="B7" t="s">
        <v>76</v>
      </c>
      <c r="C7" t="s">
        <v>83</v>
      </c>
      <c r="D7" s="97">
        <v>42125</v>
      </c>
      <c r="E7" s="33">
        <v>500.75</v>
      </c>
      <c r="F7" t="s">
        <v>93</v>
      </c>
      <c r="G7" t="s">
        <v>94</v>
      </c>
      <c r="H7" s="97">
        <v>42125</v>
      </c>
      <c r="I7" s="33">
        <v>530</v>
      </c>
      <c r="J7" t="s">
        <v>65</v>
      </c>
      <c r="K7" t="s">
        <v>66</v>
      </c>
      <c r="L7" s="97">
        <v>42125</v>
      </c>
      <c r="M7" s="33">
        <v>380.25</v>
      </c>
    </row>
    <row r="8" spans="2:13" ht="15">
      <c r="B8" t="s">
        <v>77</v>
      </c>
      <c r="C8" t="s">
        <v>84</v>
      </c>
      <c r="D8" s="97">
        <v>42125</v>
      </c>
      <c r="E8" s="33">
        <v>518</v>
      </c>
      <c r="F8" t="s">
        <v>95</v>
      </c>
      <c r="G8" t="s">
        <v>96</v>
      </c>
      <c r="H8" s="97">
        <v>42125</v>
      </c>
      <c r="I8" s="33">
        <v>543.25</v>
      </c>
      <c r="J8" t="s">
        <v>103</v>
      </c>
      <c r="K8" t="s">
        <v>104</v>
      </c>
      <c r="L8" s="97">
        <v>42125</v>
      </c>
      <c r="M8" s="33">
        <v>391.5</v>
      </c>
    </row>
    <row r="9" spans="2:13" ht="15">
      <c r="B9" t="s">
        <v>78</v>
      </c>
      <c r="C9" t="s">
        <v>85</v>
      </c>
      <c r="D9" s="97">
        <v>42125</v>
      </c>
      <c r="E9" s="33">
        <v>529.5</v>
      </c>
      <c r="F9" t="s">
        <v>97</v>
      </c>
      <c r="G9" t="s">
        <v>98</v>
      </c>
      <c r="H9" s="97">
        <v>42125</v>
      </c>
      <c r="I9" s="33">
        <v>552</v>
      </c>
      <c r="J9" t="s">
        <v>105</v>
      </c>
      <c r="K9" t="s">
        <v>106</v>
      </c>
      <c r="L9" s="97">
        <v>42125</v>
      </c>
      <c r="M9" s="33">
        <v>399.25</v>
      </c>
    </row>
    <row r="10" spans="2:13" ht="15">
      <c r="B10" t="s">
        <v>79</v>
      </c>
      <c r="C10" t="s">
        <v>86</v>
      </c>
      <c r="D10" s="97">
        <v>42125</v>
      </c>
      <c r="E10" s="33">
        <v>533</v>
      </c>
      <c r="F10" t="s">
        <v>99</v>
      </c>
      <c r="G10" t="s">
        <v>100</v>
      </c>
      <c r="H10" s="97">
        <v>42125</v>
      </c>
      <c r="I10" s="33">
        <v>557.5</v>
      </c>
      <c r="J10" t="s">
        <v>67</v>
      </c>
      <c r="K10" t="s">
        <v>68</v>
      </c>
      <c r="L10" s="97">
        <v>42125</v>
      </c>
      <c r="M10" s="33">
        <v>406.25</v>
      </c>
    </row>
    <row r="11" spans="2:13" ht="15">
      <c r="B11" t="s">
        <v>113</v>
      </c>
      <c r="C11" t="s">
        <v>114</v>
      </c>
      <c r="D11" s="97">
        <v>42125</v>
      </c>
      <c r="E11" s="33">
        <v>541.5</v>
      </c>
      <c r="F11" t="s">
        <v>121</v>
      </c>
      <c r="G11" t="s">
        <v>122</v>
      </c>
      <c r="H11" s="97">
        <v>42125</v>
      </c>
      <c r="I11" s="33">
        <v>568.5</v>
      </c>
      <c r="J11" t="s">
        <v>107</v>
      </c>
      <c r="K11" t="s">
        <v>108</v>
      </c>
      <c r="L11" s="97">
        <v>42125</v>
      </c>
      <c r="M11" s="33">
        <v>402.75</v>
      </c>
    </row>
    <row r="12" spans="2:13" ht="15">
      <c r="B12" t="s">
        <v>115</v>
      </c>
      <c r="C12" t="s">
        <v>116</v>
      </c>
      <c r="D12" s="97">
        <v>42125</v>
      </c>
      <c r="E12" s="33">
        <v>556.5</v>
      </c>
      <c r="F12" t="s">
        <v>123</v>
      </c>
      <c r="G12" t="s">
        <v>124</v>
      </c>
      <c r="H12" s="97">
        <v>42125</v>
      </c>
      <c r="I12" s="33">
        <v>582</v>
      </c>
      <c r="J12" t="s">
        <v>69</v>
      </c>
      <c r="K12" t="s">
        <v>70</v>
      </c>
      <c r="L12" s="97">
        <v>42125</v>
      </c>
      <c r="M12" s="33">
        <v>402.25</v>
      </c>
    </row>
    <row r="13" spans="2:13" ht="15">
      <c r="B13" t="s">
        <v>117</v>
      </c>
      <c r="C13" t="s">
        <v>118</v>
      </c>
      <c r="D13" s="97">
        <v>42125</v>
      </c>
      <c r="E13" s="33">
        <v>565.5</v>
      </c>
      <c r="F13" t="s">
        <v>125</v>
      </c>
      <c r="G13" t="s">
        <v>126</v>
      </c>
      <c r="H13" s="97">
        <v>42125</v>
      </c>
      <c r="I13" s="33">
        <v>584.25</v>
      </c>
      <c r="J13" t="s">
        <v>137</v>
      </c>
      <c r="K13" t="s">
        <v>138</v>
      </c>
      <c r="L13" s="97">
        <v>42125</v>
      </c>
      <c r="M13" s="33">
        <v>412</v>
      </c>
    </row>
    <row r="14" spans="2:13" ht="15">
      <c r="B14" t="s">
        <v>119</v>
      </c>
      <c r="C14" t="s">
        <v>120</v>
      </c>
      <c r="D14" s="97">
        <v>42125</v>
      </c>
      <c r="E14" s="33">
        <v>568</v>
      </c>
      <c r="F14" t="s">
        <v>127</v>
      </c>
      <c r="G14" t="s">
        <v>128</v>
      </c>
      <c r="H14" s="97">
        <v>42125</v>
      </c>
      <c r="I14" s="33">
        <v>584.25</v>
      </c>
      <c r="J14" t="s">
        <v>139</v>
      </c>
      <c r="K14" t="s">
        <v>140</v>
      </c>
      <c r="L14" s="97">
        <v>42125</v>
      </c>
      <c r="M14" s="33">
        <v>419</v>
      </c>
    </row>
    <row r="15" spans="2:13" ht="15">
      <c r="B15" t="s">
        <v>129</v>
      </c>
      <c r="C15" t="s">
        <v>130</v>
      </c>
      <c r="D15" s="97">
        <v>42125</v>
      </c>
      <c r="E15" s="33">
        <v>548.5</v>
      </c>
      <c r="F15" t="s">
        <v>131</v>
      </c>
      <c r="G15" t="s">
        <v>132</v>
      </c>
      <c r="H15" s="97">
        <v>42125</v>
      </c>
      <c r="I15" s="33">
        <v>556</v>
      </c>
      <c r="J15" t="s">
        <v>109</v>
      </c>
      <c r="K15" t="s">
        <v>110</v>
      </c>
      <c r="L15" s="97">
        <v>42125</v>
      </c>
      <c r="M15" s="33">
        <v>422.25</v>
      </c>
    </row>
    <row r="16" spans="2:13" ht="15">
      <c r="B16"/>
      <c r="C16"/>
      <c r="D16" s="97"/>
      <c r="E16" s="33"/>
      <c r="F16" t="s">
        <v>148</v>
      </c>
      <c r="G16"/>
      <c r="H16"/>
      <c r="I16"/>
      <c r="J16" t="s">
        <v>141</v>
      </c>
      <c r="K16" t="s">
        <v>142</v>
      </c>
      <c r="L16" s="97">
        <v>42125</v>
      </c>
      <c r="M16" s="33">
        <v>414.75</v>
      </c>
    </row>
    <row r="17" spans="2:13" ht="15">
      <c r="B17"/>
      <c r="C17"/>
      <c r="D17" s="97"/>
      <c r="E17" s="33"/>
      <c r="F17"/>
      <c r="G17"/>
      <c r="H17"/>
      <c r="I17"/>
      <c r="J17" t="s">
        <v>111</v>
      </c>
      <c r="K17" t="s">
        <v>112</v>
      </c>
      <c r="L17" s="97">
        <v>42125</v>
      </c>
      <c r="M17" s="33">
        <v>409.5</v>
      </c>
    </row>
    <row r="18" spans="2:13" ht="15">
      <c r="B18"/>
      <c r="C18"/>
      <c r="D18"/>
      <c r="E18"/>
      <c r="F18"/>
      <c r="G18"/>
      <c r="H18"/>
      <c r="I18"/>
      <c r="J18" t="s">
        <v>143</v>
      </c>
      <c r="K18" t="s">
        <v>144</v>
      </c>
      <c r="L18" s="97">
        <v>42125</v>
      </c>
      <c r="M18" s="33">
        <v>426.75</v>
      </c>
    </row>
    <row r="19" spans="2:13" ht="15">
      <c r="B19"/>
      <c r="C19"/>
      <c r="D19"/>
      <c r="E19"/>
      <c r="F19"/>
      <c r="G19"/>
      <c r="H19"/>
      <c r="I19"/>
      <c r="J19" t="s">
        <v>145</v>
      </c>
      <c r="K19" t="s">
        <v>146</v>
      </c>
      <c r="L19" s="97">
        <v>42125</v>
      </c>
      <c r="M19" s="33">
        <v>400.5</v>
      </c>
    </row>
    <row r="20" ht="15">
      <c r="J20" s="73" t="s">
        <v>148</v>
      </c>
    </row>
    <row r="23" spans="3:9" ht="15.75">
      <c r="C23" s="74" t="s">
        <v>71</v>
      </c>
      <c r="D23" s="55" t="s">
        <v>156</v>
      </c>
      <c r="E23" s="55">
        <v>1</v>
      </c>
      <c r="F23" s="73" t="s">
        <v>72</v>
      </c>
      <c r="G23" t="s">
        <v>32</v>
      </c>
      <c r="H23" t="s">
        <v>73</v>
      </c>
      <c r="I23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2015-05-03T16:54:43Z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