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400" windowWidth="24000" windowHeight="97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<sst xmlns="http://schemas.openxmlformats.org/spreadsheetml/2006/main" count="271" uniqueCount="150">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</sst>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4">
      <selection activeCell="K19" sqref="K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2015</v>
      </c>
      <c r="F8" s="4"/>
      <c r="G8" s="4"/>
      <c r="H8" s="3"/>
      <c r="I8" s="3"/>
      <c r="J8" s="3" t="str">
        <f>Datos!D22</f>
        <v>Miércoles</v>
      </c>
      <c r="K8" s="5">
        <f>Datos!E22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129</v>
      </c>
      <c r="B17" s="30"/>
      <c r="C17" s="24"/>
      <c r="D17" s="25"/>
      <c r="E17" s="78"/>
      <c r="F17" s="78"/>
      <c r="G17" s="78"/>
      <c r="H17" s="78"/>
      <c r="I17" s="79"/>
      <c r="J17" s="26"/>
      <c r="K17" s="27"/>
    </row>
    <row r="18" spans="1:11" ht="19.5" customHeight="1">
      <c r="A18" s="17" t="s">
        <v>13</v>
      </c>
      <c r="B18" s="30"/>
      <c r="C18" s="24"/>
      <c r="D18" s="25"/>
      <c r="E18" s="78"/>
      <c r="F18" s="78"/>
      <c r="G18" s="78"/>
      <c r="H18" s="78"/>
      <c r="I18" s="79"/>
      <c r="J18" s="26"/>
      <c r="K18" s="27"/>
    </row>
    <row r="19" spans="1:11" ht="19.5" customHeight="1">
      <c r="A19" s="17" t="s">
        <v>140</v>
      </c>
      <c r="B19" s="30"/>
      <c r="C19" s="24">
        <f>B20+'Primas SRW'!B7</f>
        <v>583.5</v>
      </c>
      <c r="D19" s="25"/>
      <c r="E19" s="78">
        <f>D20+'Primas HRW'!B8</f>
        <v>660.5</v>
      </c>
      <c r="F19" s="78">
        <f>D20+'Primas HRW'!C8</f>
        <v>685.5</v>
      </c>
      <c r="G19" s="78">
        <f>D20+'Primas HRW'!D8</f>
        <v>670.5</v>
      </c>
      <c r="H19" s="78">
        <f>D20+'Primas HRW'!E8</f>
        <v>655.5</v>
      </c>
      <c r="I19" s="79">
        <f>D20+'Primas HRW'!F8</f>
        <v>650.5</v>
      </c>
      <c r="J19" s="26"/>
      <c r="K19" s="27"/>
    </row>
    <row r="20" spans="1:11" ht="19.5" customHeight="1">
      <c r="A20" s="17" t="s">
        <v>14</v>
      </c>
      <c r="B20" s="30">
        <f>Datos!E4</f>
        <v>513.5</v>
      </c>
      <c r="C20" s="24">
        <f>'Primas SRW'!B8+B20</f>
        <v>583.5</v>
      </c>
      <c r="D20" s="25">
        <f>Datos!I4</f>
        <v>530.5</v>
      </c>
      <c r="E20" s="78">
        <f>D20+'Primas HRW'!B9</f>
        <v>660.5</v>
      </c>
      <c r="F20" s="78">
        <f>D20+'Primas HRW'!C9</f>
        <v>685.5</v>
      </c>
      <c r="G20" s="78">
        <f>D20+'Primas HRW'!D9</f>
        <v>670.5</v>
      </c>
      <c r="H20" s="78">
        <f>D20+'Primas HRW'!E9</f>
        <v>655.5</v>
      </c>
      <c r="I20" s="79">
        <f>D20+'Primas HRW'!F9</f>
        <v>650.5</v>
      </c>
      <c r="J20" s="26">
        <f>Datos!M4</f>
        <v>357.25</v>
      </c>
      <c r="K20" s="27">
        <f>J20+'Primas maíz'!B11</f>
        <v>425.25</v>
      </c>
    </row>
    <row r="21" spans="1:11" ht="19.5" customHeight="1">
      <c r="A21" s="17" t="s">
        <v>143</v>
      </c>
      <c r="B21" s="30"/>
      <c r="C21" s="24">
        <f>B22+'Primas SRW'!B9</f>
        <v>586.25</v>
      </c>
      <c r="D21" s="25"/>
      <c r="E21" s="78">
        <f>D22+'Primas HRW'!B10</f>
        <v>671</v>
      </c>
      <c r="F21" s="78">
        <f>D22+'Primas HRW'!C10</f>
        <v>696</v>
      </c>
      <c r="G21" s="78">
        <f>D22+'Primas HRW'!D10</f>
        <v>681</v>
      </c>
      <c r="H21" s="78">
        <f>D22+'Primas HRW'!E10</f>
        <v>666</v>
      </c>
      <c r="I21" s="79">
        <f>D22+'Primas HRW'!F10</f>
        <v>661</v>
      </c>
      <c r="J21" s="26"/>
      <c r="K21" s="27">
        <f>J22+'Primas maíz'!B12</f>
        <v>434.25</v>
      </c>
    </row>
    <row r="22" spans="1:11" ht="19.5" customHeight="1">
      <c r="A22" s="17" t="s">
        <v>15</v>
      </c>
      <c r="B22" s="30">
        <f>Datos!E5</f>
        <v>521.25</v>
      </c>
      <c r="C22" s="24">
        <f>B22+'Primas SRW'!B10</f>
        <v>596.25</v>
      </c>
      <c r="D22" s="25">
        <f>Datos!I5</f>
        <v>541</v>
      </c>
      <c r="E22" s="78">
        <f>D22+'Primas HRW'!B11</f>
        <v>671</v>
      </c>
      <c r="F22" s="78">
        <f>D22+'Primas HRW'!C11</f>
        <v>696</v>
      </c>
      <c r="G22" s="78">
        <f>D22+'Primas HRW'!D11</f>
        <v>681</v>
      </c>
      <c r="H22" s="78">
        <f>D22+'Primas HRW'!E11</f>
        <v>666</v>
      </c>
      <c r="I22" s="79">
        <f>D22+'Primas HRW'!F11</f>
        <v>661</v>
      </c>
      <c r="J22" s="26">
        <f>Datos!M5</f>
        <v>364.25</v>
      </c>
      <c r="K22" s="27">
        <f>J22+'Primas maíz'!B13</f>
        <v>439.25</v>
      </c>
    </row>
    <row r="23" spans="1:11" ht="19.5" customHeight="1">
      <c r="A23" s="17" t="s">
        <v>144</v>
      </c>
      <c r="B23" s="30"/>
      <c r="C23" s="24">
        <f>B25+'Primas SRW'!B11</f>
        <v>615</v>
      </c>
      <c r="D23" s="25"/>
      <c r="E23" s="78">
        <f>D25+'Primas HRW'!B12</f>
        <v>692.5</v>
      </c>
      <c r="F23" s="78">
        <f>D25+'Primas HRW'!C12</f>
        <v>717.5</v>
      </c>
      <c r="G23" s="78">
        <f>D25+'Primas HRW'!D12</f>
        <v>702.5</v>
      </c>
      <c r="H23" s="78">
        <f>D25+'Primas HRW'!E12</f>
        <v>687.5</v>
      </c>
      <c r="I23" s="79">
        <f>D25+'Primas HRW'!F12</f>
        <v>682.5</v>
      </c>
      <c r="J23" s="26"/>
      <c r="K23" s="27">
        <f>J25+'Primas maíz'!B14</f>
        <v>460.25</v>
      </c>
    </row>
    <row r="24" spans="1:11" ht="19.5" customHeight="1">
      <c r="A24" s="17" t="s">
        <v>145</v>
      </c>
      <c r="B24" s="30"/>
      <c r="C24" s="24"/>
      <c r="D24" s="25"/>
      <c r="E24" s="78">
        <f>D25+'Primas HRW'!B13</f>
        <v>692.5</v>
      </c>
      <c r="F24" s="78">
        <f>D25+'Primas HRW'!C13</f>
        <v>717.5</v>
      </c>
      <c r="G24" s="78">
        <f>D25+'Primas HRW'!D13</f>
        <v>702.5</v>
      </c>
      <c r="H24" s="78">
        <f>D25+'Primas HRW'!E13</f>
        <v>687.5</v>
      </c>
      <c r="I24" s="79">
        <f>D25+'Primas HRW'!F13</f>
        <v>682.5</v>
      </c>
      <c r="J24" s="26"/>
      <c r="K24" s="27">
        <f>J25+'Primas maíz'!B15</f>
        <v>468.25</v>
      </c>
    </row>
    <row r="25" spans="1:11" ht="19.5" customHeight="1">
      <c r="A25" s="17" t="s">
        <v>16</v>
      </c>
      <c r="B25" s="30">
        <f>Datos!E6</f>
        <v>535</v>
      </c>
      <c r="C25" s="29"/>
      <c r="D25" s="34">
        <f>Datos!I6</f>
        <v>557.5</v>
      </c>
      <c r="E25" s="121">
        <f>D25+'Primas HRW'!B14</f>
        <v>692.5</v>
      </c>
      <c r="F25" s="121">
        <f>D25+'Primas HRW'!C14</f>
        <v>717.5</v>
      </c>
      <c r="G25" s="121">
        <f>D25+'Primas HRW'!D14</f>
        <v>702.5</v>
      </c>
      <c r="H25" s="121">
        <f>D25+'Primas HRW'!E14</f>
        <v>687.5</v>
      </c>
      <c r="I25" s="122">
        <f>D25+'Primas HRW'!F14</f>
        <v>682.5</v>
      </c>
      <c r="J25" s="26">
        <f>Datos!M6</f>
        <v>375.25</v>
      </c>
      <c r="K25" s="30">
        <f>J25+'Primas maíz'!B16</f>
        <v>468.25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12</v>
      </c>
      <c r="B27" s="30">
        <f>Datos!E7</f>
        <v>547.75</v>
      </c>
      <c r="C27" s="24"/>
      <c r="D27" s="25">
        <f>Datos!I7</f>
        <v>570.75</v>
      </c>
      <c r="E27" s="24"/>
      <c r="F27" s="24"/>
      <c r="G27" s="24"/>
      <c r="H27" s="24"/>
      <c r="I27" s="28"/>
      <c r="J27" s="32">
        <f>Datos!M7</f>
        <v>386.5</v>
      </c>
      <c r="K27" s="27"/>
    </row>
    <row r="28" spans="1:11" ht="19.5" customHeight="1">
      <c r="A28" s="17" t="s">
        <v>13</v>
      </c>
      <c r="B28" s="30">
        <f>Datos!E8</f>
        <v>556.5</v>
      </c>
      <c r="C28" s="24"/>
      <c r="D28" s="25">
        <f>Datos!I8</f>
        <v>579.5</v>
      </c>
      <c r="E28" s="24"/>
      <c r="F28" s="24"/>
      <c r="G28" s="24"/>
      <c r="H28" s="24"/>
      <c r="I28" s="28"/>
      <c r="J28" s="32">
        <f>Datos!M8</f>
        <v>393.75</v>
      </c>
      <c r="K28" s="27"/>
    </row>
    <row r="29" spans="1:11" ht="19.5" customHeight="1">
      <c r="A29" s="17" t="s">
        <v>14</v>
      </c>
      <c r="B29" s="30">
        <f>Datos!E9</f>
        <v>562</v>
      </c>
      <c r="C29" s="24"/>
      <c r="D29" s="25">
        <f>Datos!I9</f>
        <v>586.5</v>
      </c>
      <c r="E29" s="24"/>
      <c r="F29" s="24"/>
      <c r="G29" s="24"/>
      <c r="H29" s="24"/>
      <c r="I29" s="28"/>
      <c r="J29" s="32">
        <f>Datos!M9</f>
        <v>400</v>
      </c>
      <c r="K29" s="27"/>
    </row>
    <row r="30" spans="1:15" ht="19.5" customHeight="1">
      <c r="A30" s="17" t="s">
        <v>15</v>
      </c>
      <c r="B30" s="30">
        <f>Datos!E10</f>
        <v>570.5</v>
      </c>
      <c r="C30" s="24"/>
      <c r="D30" s="25">
        <f>Datos!I10</f>
        <v>596.5</v>
      </c>
      <c r="E30" s="24"/>
      <c r="F30" s="24"/>
      <c r="G30" s="24"/>
      <c r="H30" s="24"/>
      <c r="I30" s="28"/>
      <c r="J30" s="32">
        <f>Datos!M10</f>
        <v>398</v>
      </c>
      <c r="K30" s="27"/>
      <c r="L30"/>
      <c r="M30"/>
      <c r="N30"/>
      <c r="O30"/>
    </row>
    <row r="31" spans="1:15" ht="19.5" customHeight="1">
      <c r="A31" s="17" t="s">
        <v>16</v>
      </c>
      <c r="B31" s="30">
        <f>Datos!E11</f>
        <v>581.75</v>
      </c>
      <c r="C31" s="29"/>
      <c r="D31" s="25">
        <f>Datos!I11</f>
        <v>609.5</v>
      </c>
      <c r="E31" s="29"/>
      <c r="F31" s="29"/>
      <c r="G31" s="29"/>
      <c r="H31" s="29"/>
      <c r="I31" s="31"/>
      <c r="J31" s="32">
        <f>Datos!M11</f>
        <v>401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12</v>
      </c>
      <c r="B33" s="92">
        <f>Datos!E12</f>
        <v>596.75</v>
      </c>
      <c r="C33" s="93"/>
      <c r="D33" s="94">
        <f>Datos!I12</f>
        <v>618</v>
      </c>
      <c r="E33" s="93"/>
      <c r="F33" s="93"/>
      <c r="G33" s="93"/>
      <c r="H33" s="93"/>
      <c r="I33" s="95"/>
      <c r="J33" s="96">
        <f>Datos!M12</f>
        <v>411.25</v>
      </c>
      <c r="K33" s="92"/>
      <c r="L33"/>
      <c r="M33"/>
      <c r="N33"/>
      <c r="O33"/>
    </row>
    <row r="34" spans="1:15" ht="19.5" customHeight="1">
      <c r="A34" s="17" t="s">
        <v>13</v>
      </c>
      <c r="B34" s="92">
        <f>Datos!E13</f>
        <v>600.25</v>
      </c>
      <c r="C34" s="93"/>
      <c r="D34" s="94">
        <f>Datos!I13</f>
        <v>618</v>
      </c>
      <c r="E34" s="93"/>
      <c r="F34" s="93"/>
      <c r="G34" s="93"/>
      <c r="H34" s="93"/>
      <c r="I34" s="95"/>
      <c r="J34" s="96">
        <f>Datos!M13</f>
        <v>418</v>
      </c>
      <c r="K34" s="92"/>
      <c r="L34"/>
      <c r="M34"/>
      <c r="N34"/>
      <c r="O34"/>
    </row>
    <row r="35" spans="1:15" ht="19.5" customHeight="1">
      <c r="A35" s="17" t="s">
        <v>14</v>
      </c>
      <c r="B35" s="92">
        <f>Datos!E14</f>
        <v>580.75</v>
      </c>
      <c r="C35" s="24"/>
      <c r="D35" s="94">
        <f>Datos!I14</f>
        <v>598.5</v>
      </c>
      <c r="E35" s="24"/>
      <c r="F35" s="24"/>
      <c r="G35" s="24"/>
      <c r="H35" s="24"/>
      <c r="I35" s="28"/>
      <c r="J35" s="32">
        <f>Datos!M14</f>
        <v>423</v>
      </c>
      <c r="K35" s="27"/>
      <c r="L35"/>
      <c r="M35"/>
      <c r="N35"/>
      <c r="O35"/>
    </row>
    <row r="36" spans="1:15" ht="19.5" customHeight="1">
      <c r="A36" s="17" t="s">
        <v>15</v>
      </c>
      <c r="B36" s="92"/>
      <c r="C36" s="24"/>
      <c r="D36" s="94"/>
      <c r="E36" s="24"/>
      <c r="F36" s="24"/>
      <c r="G36" s="24"/>
      <c r="H36" s="24"/>
      <c r="I36" s="28"/>
      <c r="J36" s="32">
        <f>Datos!M15</f>
        <v>415.5</v>
      </c>
      <c r="K36" s="27"/>
      <c r="L36"/>
      <c r="M36"/>
      <c r="N36"/>
      <c r="O36"/>
    </row>
    <row r="37" spans="1:15" ht="19.5" customHeight="1">
      <c r="A37" s="17" t="s">
        <v>16</v>
      </c>
      <c r="B37" s="92"/>
      <c r="C37" s="24"/>
      <c r="D37" s="94"/>
      <c r="E37" s="24"/>
      <c r="F37" s="24"/>
      <c r="G37" s="24"/>
      <c r="H37" s="24"/>
      <c r="I37" s="28"/>
      <c r="J37" s="32">
        <f>Datos!M16</f>
        <v>410.25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14</v>
      </c>
      <c r="B39" s="92"/>
      <c r="C39" s="93"/>
      <c r="D39" s="94"/>
      <c r="E39" s="93"/>
      <c r="F39" s="93"/>
      <c r="G39" s="93"/>
      <c r="H39" s="93"/>
      <c r="I39" s="95"/>
      <c r="J39" s="32">
        <f>Datos!M17</f>
        <v>427.25</v>
      </c>
      <c r="K39" s="92"/>
      <c r="L39"/>
      <c r="M39"/>
      <c r="N39"/>
      <c r="O39"/>
    </row>
    <row r="40" spans="1:15" ht="19.5" customHeight="1">
      <c r="A40" s="17" t="s">
        <v>16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405</v>
      </c>
      <c r="K40" s="27"/>
      <c r="L40"/>
      <c r="M40"/>
      <c r="N40"/>
      <c r="O40"/>
    </row>
    <row r="41" spans="1:15" ht="19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18</v>
      </c>
      <c r="L42"/>
      <c r="M42"/>
      <c r="N42"/>
      <c r="O42" s="33"/>
    </row>
    <row r="43" spans="1:15" ht="19.5" customHeight="1">
      <c r="A43" s="38" t="s">
        <v>19</v>
      </c>
      <c r="D43" s="1" t="s">
        <v>20</v>
      </c>
      <c r="J43" s="39"/>
      <c r="L43"/>
      <c r="M43"/>
      <c r="N43"/>
      <c r="O43" s="33"/>
    </row>
    <row r="44" spans="1:15" ht="19.5" customHeight="1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22</v>
      </c>
      <c r="E46" s="42" t="s">
        <v>23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2015</v>
      </c>
      <c r="F9" s="3"/>
      <c r="G9" s="3"/>
      <c r="H9" s="3"/>
      <c r="I9" s="3"/>
      <c r="J9" s="3" t="str">
        <f>Datos!D22</f>
        <v>Miércoles</v>
      </c>
      <c r="K9" s="5">
        <f>Datos!E22</f>
        <v>10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129</v>
      </c>
      <c r="B17" s="81"/>
      <c r="C17" s="82"/>
      <c r="D17" s="83"/>
      <c r="E17" s="104"/>
      <c r="F17" s="104"/>
      <c r="G17" s="104"/>
      <c r="H17" s="104"/>
      <c r="I17" s="105"/>
      <c r="J17" s="84"/>
      <c r="K17" s="85"/>
    </row>
    <row r="18" spans="1:11" ht="19.5" customHeight="1">
      <c r="A18" s="98" t="s">
        <v>13</v>
      </c>
      <c r="B18" s="99"/>
      <c r="C18" s="29"/>
      <c r="D18" s="101"/>
      <c r="E18" s="117"/>
      <c r="F18" s="117"/>
      <c r="G18" s="117"/>
      <c r="H18" s="117"/>
      <c r="I18" s="118"/>
      <c r="J18" s="103"/>
      <c r="K18" s="99"/>
    </row>
    <row r="19" spans="1:11" ht="19.5" customHeight="1">
      <c r="A19" s="108" t="s">
        <v>140</v>
      </c>
      <c r="B19" s="109"/>
      <c r="C19" s="82">
        <f>BUSHEL!C19*TONELADA!$B$50</f>
        <v>214.40124</v>
      </c>
      <c r="D19" s="111"/>
      <c r="E19" s="119">
        <f>BUSHEL!E19*TONELADA!$B$50</f>
        <v>242.69412</v>
      </c>
      <c r="F19" s="119">
        <f>BUSHEL!F19*TONELADA!$B$50</f>
        <v>251.88012</v>
      </c>
      <c r="G19" s="119">
        <f>BUSHEL!G19*TONELADA!$B$50</f>
        <v>246.36852</v>
      </c>
      <c r="H19" s="119">
        <f>BUSHEL!H19*TONELADA!$B$50</f>
        <v>240.85692</v>
      </c>
      <c r="I19" s="120">
        <f>BUSHEL!I19*TONELADA!$B$50</f>
        <v>239.01972</v>
      </c>
      <c r="J19" s="113"/>
      <c r="K19" s="109"/>
    </row>
    <row r="20" spans="1:11" ht="19.5" customHeight="1">
      <c r="A20" s="87" t="s">
        <v>14</v>
      </c>
      <c r="B20" s="88">
        <f>BUSHEL!B20*TONELADA!$B$50</f>
        <v>188.68044</v>
      </c>
      <c r="C20" s="114">
        <f>BUSHEL!C20*TONELADA!$B$50</f>
        <v>214.40124</v>
      </c>
      <c r="D20" s="115">
        <f>IF(BUSHEL!D20&gt;0,BUSHEL!D20*TONELADA!$B$50,"")</f>
        <v>194.92692</v>
      </c>
      <c r="E20" s="90">
        <f>BUSHEL!E20*TONELADA!$B$50</f>
        <v>242.69412</v>
      </c>
      <c r="F20" s="90">
        <f>BUSHEL!F20*TONELADA!$B$50</f>
        <v>251.88012</v>
      </c>
      <c r="G20" s="90">
        <f>BUSHEL!G20*TONELADA!$B$50</f>
        <v>246.36852</v>
      </c>
      <c r="H20" s="90">
        <f>BUSHEL!H20*TONELADA!$B$50</f>
        <v>240.85692</v>
      </c>
      <c r="I20" s="91">
        <f>BUSHEL!I20*TONELADA!$B$50</f>
        <v>239.01972</v>
      </c>
      <c r="J20" s="89">
        <f>BUSHEL!J20*$E$50</f>
        <v>140.64218</v>
      </c>
      <c r="K20" s="88">
        <f>BUSHEL!K20*TONELADA!$E$50</f>
        <v>167.41242</v>
      </c>
    </row>
    <row r="21" spans="1:11" ht="19.5" customHeight="1">
      <c r="A21" s="108" t="s">
        <v>143</v>
      </c>
      <c r="B21" s="109"/>
      <c r="C21" s="82">
        <f>BUSHEL!C21*TONELADA!$B$50</f>
        <v>215.4117</v>
      </c>
      <c r="D21" s="111"/>
      <c r="E21" s="119">
        <f>BUSHEL!E21*TONELADA!$B$50</f>
        <v>246.55223999999998</v>
      </c>
      <c r="F21" s="119">
        <f>BUSHEL!F21*TONELADA!$B$50</f>
        <v>255.73824</v>
      </c>
      <c r="G21" s="119">
        <f>BUSHEL!G21*TONELADA!$B$50</f>
        <v>250.22664</v>
      </c>
      <c r="H21" s="119">
        <f>BUSHEL!H21*TONELADA!$B$50</f>
        <v>244.71504</v>
      </c>
      <c r="I21" s="120">
        <f>BUSHEL!I21*TONELADA!$B$50</f>
        <v>242.87784</v>
      </c>
      <c r="J21" s="113"/>
      <c r="K21" s="109">
        <f>BUSHEL!K21*TONELADA!$E$50</f>
        <v>170.95553999999998</v>
      </c>
    </row>
    <row r="22" spans="1:11" ht="19.5" customHeight="1">
      <c r="A22" s="87" t="s">
        <v>15</v>
      </c>
      <c r="B22" s="88">
        <f>BUSHEL!B22*TONELADA!$B$50</f>
        <v>191.5281</v>
      </c>
      <c r="C22" s="114">
        <f>BUSHEL!C22*TONELADA!$B$50</f>
        <v>219.0861</v>
      </c>
      <c r="D22" s="115">
        <f>IF(BUSHEL!D22&gt;0,BUSHEL!D22*TONELADA!$B$50,"")</f>
        <v>198.78503999999998</v>
      </c>
      <c r="E22" s="90">
        <f>BUSHEL!E22*TONELADA!$B$50</f>
        <v>246.55223999999998</v>
      </c>
      <c r="F22" s="90">
        <f>BUSHEL!F22*TONELADA!$B$50</f>
        <v>255.73824</v>
      </c>
      <c r="G22" s="90">
        <f>BUSHEL!G22*TONELADA!$B$50</f>
        <v>250.22664</v>
      </c>
      <c r="H22" s="90">
        <f>BUSHEL!H22*TONELADA!$B$50</f>
        <v>244.71504</v>
      </c>
      <c r="I22" s="91">
        <f>BUSHEL!I22*TONELADA!$B$50</f>
        <v>242.87784</v>
      </c>
      <c r="J22" s="89">
        <f>BUSHEL!J22*$E$50</f>
        <v>143.39793999999998</v>
      </c>
      <c r="K22" s="88">
        <f>BUSHEL!K22*TONELADA!$E$50</f>
        <v>172.92394</v>
      </c>
    </row>
    <row r="23" spans="1:11" ht="19.5" customHeight="1">
      <c r="A23" s="108" t="s">
        <v>144</v>
      </c>
      <c r="B23" s="109"/>
      <c r="C23" s="110">
        <f>BUSHEL!C23*TONELADA!$B$50</f>
        <v>225.9756</v>
      </c>
      <c r="D23" s="111"/>
      <c r="E23" s="119">
        <f>BUSHEL!E23*TONELADA!$B$50</f>
        <v>254.4522</v>
      </c>
      <c r="F23" s="119">
        <f>BUSHEL!F23*TONELADA!$B$50</f>
        <v>263.6382</v>
      </c>
      <c r="G23" s="119">
        <f>BUSHEL!G23*TONELADA!$B$50</f>
        <v>258.1266</v>
      </c>
      <c r="H23" s="119">
        <f>BUSHEL!H23*TONELADA!$B$50</f>
        <v>252.61499999999998</v>
      </c>
      <c r="I23" s="120">
        <f>BUSHEL!I23*TONELADA!$B$50</f>
        <v>250.77779999999998</v>
      </c>
      <c r="J23" s="113"/>
      <c r="K23" s="109">
        <f>BUSHEL!K23*TONELADA!$E$50</f>
        <v>181.19122</v>
      </c>
    </row>
    <row r="24" spans="1:11" ht="19.5" customHeight="1">
      <c r="A24" s="87" t="s">
        <v>145</v>
      </c>
      <c r="B24" s="88"/>
      <c r="C24" s="114"/>
      <c r="D24" s="115"/>
      <c r="E24" s="90">
        <f>BUSHEL!E24*TONELADA!$B$50</f>
        <v>254.4522</v>
      </c>
      <c r="F24" s="90">
        <f>BUSHEL!F24*TONELADA!$B$50</f>
        <v>263.6382</v>
      </c>
      <c r="G24" s="90">
        <f>BUSHEL!G24*TONELADA!$B$50</f>
        <v>258.1266</v>
      </c>
      <c r="H24" s="90">
        <f>BUSHEL!H24*TONELADA!$B$50</f>
        <v>252.61499999999998</v>
      </c>
      <c r="I24" s="91">
        <f>BUSHEL!I24*TONELADA!$B$50</f>
        <v>250.77779999999998</v>
      </c>
      <c r="J24" s="89"/>
      <c r="K24" s="88">
        <f>BUSHEL!K24*TONELADA!$E$50</f>
        <v>184.34065999999999</v>
      </c>
    </row>
    <row r="25" spans="1:11" ht="19.5" customHeight="1">
      <c r="A25" s="108" t="s">
        <v>16</v>
      </c>
      <c r="B25" s="109">
        <f>BUSHEL!B25*TONELADA!$B$50</f>
        <v>196.5804</v>
      </c>
      <c r="C25" s="110"/>
      <c r="D25" s="111">
        <f>IF(BUSHEL!D25&gt;0,BUSHEL!D25*TONELADA!$B$50,"")</f>
        <v>204.8478</v>
      </c>
      <c r="E25" s="119">
        <f>BUSHEL!E25*TONELADA!$B$50</f>
        <v>254.4522</v>
      </c>
      <c r="F25" s="119">
        <f>BUSHEL!F25*TONELADA!$B$50</f>
        <v>263.6382</v>
      </c>
      <c r="G25" s="119">
        <f>BUSHEL!G25*TONELADA!$B$50</f>
        <v>258.1266</v>
      </c>
      <c r="H25" s="119">
        <f>BUSHEL!H25*TONELADA!$B$50</f>
        <v>252.61499999999998</v>
      </c>
      <c r="I25" s="120">
        <f>BUSHEL!I25*TONELADA!$B$50</f>
        <v>250.77779999999998</v>
      </c>
      <c r="J25" s="113">
        <f>BUSHEL!J25*$E$50</f>
        <v>147.72842</v>
      </c>
      <c r="K25" s="109">
        <f>BUSHEL!K25*TONELADA!$E$50</f>
        <v>184.34065999999999</v>
      </c>
    </row>
    <row r="26" spans="1:11" ht="19.5" customHeight="1">
      <c r="A26" s="98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8" t="s">
        <v>127</v>
      </c>
      <c r="B27" s="109"/>
      <c r="C27" s="110"/>
      <c r="D27" s="111"/>
      <c r="E27" s="110"/>
      <c r="F27" s="110"/>
      <c r="G27" s="110"/>
      <c r="H27" s="110"/>
      <c r="I27" s="112"/>
      <c r="J27" s="113"/>
      <c r="K27" s="109"/>
    </row>
    <row r="28" spans="1:11" ht="19.5" customHeight="1">
      <c r="A28" s="87" t="s">
        <v>128</v>
      </c>
      <c r="B28" s="88"/>
      <c r="C28" s="114"/>
      <c r="D28" s="115"/>
      <c r="E28" s="114"/>
      <c r="F28" s="114"/>
      <c r="G28" s="114"/>
      <c r="H28" s="114"/>
      <c r="I28" s="116"/>
      <c r="J28" s="89"/>
      <c r="K28" s="88"/>
    </row>
    <row r="29" spans="1:11" ht="19.5" customHeight="1">
      <c r="A29" s="80" t="s">
        <v>12</v>
      </c>
      <c r="B29" s="81">
        <f>BUSHEL!B27*TONELADA!$B$50</f>
        <v>201.26525999999998</v>
      </c>
      <c r="C29" s="82"/>
      <c r="D29" s="106">
        <f>IF(BUSHEL!D27&gt;0,BUSHEL!D27*TONELADA!$B$50,"")</f>
        <v>209.71638</v>
      </c>
      <c r="E29" s="82"/>
      <c r="F29" s="82"/>
      <c r="G29" s="82"/>
      <c r="H29" s="82"/>
      <c r="I29" s="107"/>
      <c r="J29" s="84">
        <f>BUSHEL!J27*$E$50</f>
        <v>152.15732</v>
      </c>
      <c r="K29" s="81"/>
    </row>
    <row r="30" spans="1:11" ht="19.5" customHeight="1">
      <c r="A30" s="87" t="s">
        <v>129</v>
      </c>
      <c r="B30" s="88"/>
      <c r="C30" s="114"/>
      <c r="D30" s="115"/>
      <c r="E30" s="114"/>
      <c r="F30" s="114"/>
      <c r="G30" s="114"/>
      <c r="H30" s="114"/>
      <c r="I30" s="116"/>
      <c r="J30" s="89"/>
      <c r="K30" s="88"/>
    </row>
    <row r="31" spans="1:11" ht="19.5" customHeight="1">
      <c r="A31" s="80" t="s">
        <v>13</v>
      </c>
      <c r="B31" s="81">
        <f>BUSHEL!B28*TONELADA!$B$50</f>
        <v>204.48036</v>
      </c>
      <c r="C31" s="82"/>
      <c r="D31" s="106">
        <f>IF(BUSHEL!D28&gt;0,BUSHEL!D28*TONELADA!$B$50,"")</f>
        <v>212.93148</v>
      </c>
      <c r="E31" s="82"/>
      <c r="F31" s="82"/>
      <c r="G31" s="82"/>
      <c r="H31" s="82"/>
      <c r="I31" s="107"/>
      <c r="J31" s="84">
        <f>BUSHEL!J28*$E$50</f>
        <v>155.01149999999998</v>
      </c>
      <c r="K31" s="81"/>
    </row>
    <row r="32" spans="1:11" ht="19.5" customHeight="1">
      <c r="A32" s="98" t="s">
        <v>140</v>
      </c>
      <c r="B32" s="99"/>
      <c r="C32" s="100"/>
      <c r="D32" s="101"/>
      <c r="E32" s="100"/>
      <c r="F32" s="100"/>
      <c r="G32" s="100"/>
      <c r="H32" s="100"/>
      <c r="I32" s="102"/>
      <c r="J32" s="103"/>
      <c r="K32" s="99"/>
    </row>
    <row r="33" spans="1:11" ht="19.5" customHeight="1">
      <c r="A33" s="80" t="s">
        <v>14</v>
      </c>
      <c r="B33" s="81">
        <f>BUSHEL!B29*TONELADA!$B$50</f>
        <v>206.50127999999998</v>
      </c>
      <c r="C33" s="82"/>
      <c r="D33" s="106">
        <f>IF(BUSHEL!D29&gt;0,BUSHEL!D29*TONELADA!$B$50,"")</f>
        <v>215.50356</v>
      </c>
      <c r="E33" s="82"/>
      <c r="F33" s="82"/>
      <c r="G33" s="82"/>
      <c r="H33" s="82"/>
      <c r="I33" s="107"/>
      <c r="J33" s="84">
        <f>BUSHEL!J29*$E$50</f>
        <v>157.47199999999998</v>
      </c>
      <c r="K33" s="81"/>
    </row>
    <row r="34" spans="1:11" ht="19.5" customHeight="1">
      <c r="A34" s="87" t="s">
        <v>143</v>
      </c>
      <c r="B34" s="88"/>
      <c r="C34" s="114"/>
      <c r="D34" s="115"/>
      <c r="E34" s="114"/>
      <c r="F34" s="114"/>
      <c r="G34" s="114"/>
      <c r="H34" s="114"/>
      <c r="I34" s="116"/>
      <c r="J34" s="89"/>
      <c r="K34" s="88"/>
    </row>
    <row r="35" spans="1:11" ht="19.5" customHeight="1">
      <c r="A35" s="80" t="s">
        <v>15</v>
      </c>
      <c r="B35" s="81">
        <f>BUSHEL!B30*TONELADA!$B$50</f>
        <v>209.62452</v>
      </c>
      <c r="C35" s="82"/>
      <c r="D35" s="106">
        <f>IF(BUSHEL!D30&gt;0,BUSHEL!D30*TONELADA!$B$50,"")</f>
        <v>219.17795999999998</v>
      </c>
      <c r="E35" s="82"/>
      <c r="F35" s="82"/>
      <c r="G35" s="82"/>
      <c r="H35" s="82"/>
      <c r="I35" s="107"/>
      <c r="J35" s="84">
        <f>BUSHEL!J30*$E$50</f>
        <v>156.68464</v>
      </c>
      <c r="K35" s="81"/>
    </row>
    <row r="36" spans="1:11" ht="19.5" customHeight="1">
      <c r="A36" s="98" t="s">
        <v>144</v>
      </c>
      <c r="B36" s="99"/>
      <c r="C36" s="100"/>
      <c r="D36" s="101"/>
      <c r="E36" s="100"/>
      <c r="F36" s="100"/>
      <c r="G36" s="100"/>
      <c r="H36" s="100"/>
      <c r="I36" s="102"/>
      <c r="J36" s="103"/>
      <c r="K36" s="99"/>
    </row>
    <row r="37" spans="1:11" ht="19.5" customHeight="1">
      <c r="A37" s="80" t="s">
        <v>145</v>
      </c>
      <c r="B37" s="81"/>
      <c r="C37" s="82"/>
      <c r="D37" s="106"/>
      <c r="E37" s="82"/>
      <c r="F37" s="82"/>
      <c r="G37" s="82"/>
      <c r="H37" s="82"/>
      <c r="I37" s="107"/>
      <c r="J37" s="84"/>
      <c r="K37" s="81"/>
    </row>
    <row r="38" spans="1:11" ht="19.5" customHeight="1">
      <c r="A38" s="87" t="s">
        <v>16</v>
      </c>
      <c r="B38" s="88">
        <f>BUSHEL!B31*TONELADA!$B$50</f>
        <v>213.75822</v>
      </c>
      <c r="C38" s="114"/>
      <c r="D38" s="115">
        <f>IF(BUSHEL!D31&gt;0,BUSHEL!D31*TONELADA!$B$50,"")</f>
        <v>223.95468</v>
      </c>
      <c r="E38" s="114"/>
      <c r="F38" s="114"/>
      <c r="G38" s="114"/>
      <c r="H38" s="114"/>
      <c r="I38" s="116"/>
      <c r="J38" s="89">
        <f>BUSHEL!J31*$E$50</f>
        <v>157.86568</v>
      </c>
      <c r="K38" s="88"/>
    </row>
    <row r="39" spans="1:11" ht="19.5" customHeight="1">
      <c r="A39" s="98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0" t="s">
        <v>12</v>
      </c>
      <c r="B40" s="81">
        <f>BUSHEL!B33*TONELADA!$B$50</f>
        <v>219.26981999999998</v>
      </c>
      <c r="C40" s="82"/>
      <c r="D40" s="106">
        <f>IF(BUSHEL!D33&gt;0,BUSHEL!D33*TONELADA!$B$50,"")</f>
        <v>227.07792</v>
      </c>
      <c r="E40" s="82"/>
      <c r="F40" s="82"/>
      <c r="G40" s="82"/>
      <c r="H40" s="82"/>
      <c r="I40" s="107"/>
      <c r="J40" s="84">
        <f>BUSHEL!J33*$E$50</f>
        <v>161.90089999999998</v>
      </c>
      <c r="K40" s="81"/>
    </row>
    <row r="41" spans="1:11" ht="19.5" customHeight="1">
      <c r="A41" s="98" t="s">
        <v>13</v>
      </c>
      <c r="B41" s="99">
        <f>BUSHEL!B34*TONELADA!$B$50</f>
        <v>220.55586</v>
      </c>
      <c r="C41" s="100"/>
      <c r="D41" s="101">
        <f>IF(BUSHEL!D34&gt;0,BUSHEL!D34*TONELADA!$B$50,"")</f>
        <v>227.07792</v>
      </c>
      <c r="E41" s="100"/>
      <c r="F41" s="100"/>
      <c r="G41" s="100"/>
      <c r="H41" s="100"/>
      <c r="I41" s="102"/>
      <c r="J41" s="103">
        <f>BUSHEL!J34*$E$50</f>
        <v>164.55823999999998</v>
      </c>
      <c r="K41" s="99"/>
    </row>
    <row r="42" spans="1:11" ht="19.5" customHeight="1">
      <c r="A42" s="80" t="s">
        <v>14</v>
      </c>
      <c r="B42" s="81">
        <f>BUSHEL!B35*TONELADA!$B$50</f>
        <v>213.39078</v>
      </c>
      <c r="C42" s="82"/>
      <c r="D42" s="106">
        <f>IF(BUSHEL!D35&gt;0,BUSHEL!D35*TONELADA!$B$50,"")</f>
        <v>219.91284</v>
      </c>
      <c r="E42" s="82"/>
      <c r="F42" s="82"/>
      <c r="G42" s="82"/>
      <c r="H42" s="82"/>
      <c r="I42" s="107"/>
      <c r="J42" s="84">
        <f>BUSHEL!J35*$E$50</f>
        <v>166.52664</v>
      </c>
      <c r="K42" s="81"/>
    </row>
    <row r="43" spans="1:11" ht="19.5" customHeight="1">
      <c r="A43" s="98" t="s">
        <v>15</v>
      </c>
      <c r="B43" s="99"/>
      <c r="C43" s="100"/>
      <c r="D43" s="101"/>
      <c r="E43" s="100"/>
      <c r="F43" s="100"/>
      <c r="G43" s="100"/>
      <c r="H43" s="100"/>
      <c r="I43" s="102"/>
      <c r="J43" s="103">
        <f>BUSHEL!J36*$E$50</f>
        <v>163.57404</v>
      </c>
      <c r="K43" s="99"/>
    </row>
    <row r="44" spans="1:11" ht="19.5" customHeight="1">
      <c r="A44" s="80" t="s">
        <v>16</v>
      </c>
      <c r="B44" s="81"/>
      <c r="C44" s="82"/>
      <c r="D44" s="106"/>
      <c r="E44" s="82"/>
      <c r="F44" s="82"/>
      <c r="G44" s="82"/>
      <c r="H44" s="82"/>
      <c r="I44" s="107"/>
      <c r="J44" s="84">
        <f>BUSHEL!J37*$E$50</f>
        <v>161.50722</v>
      </c>
      <c r="K44" s="81"/>
    </row>
    <row r="45" spans="1:11" ht="19.5" customHeight="1">
      <c r="A45" s="98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0" t="s">
        <v>14</v>
      </c>
      <c r="B46" s="81"/>
      <c r="C46" s="82"/>
      <c r="D46" s="106"/>
      <c r="E46" s="82"/>
      <c r="F46" s="82"/>
      <c r="G46" s="82"/>
      <c r="H46" s="82"/>
      <c r="I46" s="107"/>
      <c r="J46" s="84">
        <f>BUSHEL!J39*$E$50</f>
        <v>168.19977999999998</v>
      </c>
      <c r="K46" s="81"/>
    </row>
    <row r="47" spans="1:11" ht="19.5" customHeight="1">
      <c r="A47" s="98" t="s">
        <v>16</v>
      </c>
      <c r="B47" s="99"/>
      <c r="C47" s="100"/>
      <c r="D47" s="101">
        <f>IF(BUSHEL!D40&gt;0,BUSHEL!D40*TONELADA!$B$50,"")</f>
      </c>
      <c r="E47" s="100"/>
      <c r="F47" s="100"/>
      <c r="G47" s="100"/>
      <c r="H47" s="100"/>
      <c r="I47" s="102"/>
      <c r="J47" s="103">
        <f>BUSHEL!J40*$E$50</f>
        <v>159.44039999999998</v>
      </c>
      <c r="K47" s="99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8" t="s">
        <v>25</v>
      </c>
      <c r="B50" s="49">
        <v>0.36744</v>
      </c>
      <c r="D50" s="48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25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71</v>
      </c>
      <c r="C2" s="50" t="s">
        <v>27</v>
      </c>
    </row>
    <row r="3" spans="2:3" ht="15.75">
      <c r="B3" s="51">
        <v>0.12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56" t="s">
        <v>31</v>
      </c>
      <c r="B5" s="57"/>
      <c r="C5" s="47"/>
    </row>
    <row r="6" spans="1:3" ht="15">
      <c r="A6" s="53" t="s">
        <v>32</v>
      </c>
      <c r="B6" s="54"/>
      <c r="C6" s="54"/>
    </row>
    <row r="7" spans="1:3" ht="15">
      <c r="A7" s="58" t="s">
        <v>33</v>
      </c>
      <c r="B7" s="47">
        <v>70</v>
      </c>
      <c r="C7" s="47" t="s">
        <v>142</v>
      </c>
    </row>
    <row r="8" spans="1:3" ht="15">
      <c r="A8" s="53" t="s">
        <v>34</v>
      </c>
      <c r="B8" s="54">
        <v>70</v>
      </c>
      <c r="C8" s="54" t="s">
        <v>142</v>
      </c>
    </row>
    <row r="9" spans="1:3" ht="15">
      <c r="A9" s="56" t="s">
        <v>35</v>
      </c>
      <c r="B9" s="57">
        <v>65</v>
      </c>
      <c r="C9" s="47" t="s">
        <v>146</v>
      </c>
    </row>
    <row r="10" spans="1:3" ht="15">
      <c r="A10" s="53" t="s">
        <v>36</v>
      </c>
      <c r="B10" s="54">
        <v>75</v>
      </c>
      <c r="C10" s="54" t="s">
        <v>146</v>
      </c>
    </row>
    <row r="11" spans="1:3" ht="15">
      <c r="A11" s="58" t="s">
        <v>37</v>
      </c>
      <c r="B11" s="47">
        <v>80</v>
      </c>
      <c r="C11" s="47" t="s">
        <v>148</v>
      </c>
    </row>
    <row r="12" spans="1:3" ht="15">
      <c r="A12" s="53" t="s">
        <v>38</v>
      </c>
      <c r="B12" s="54"/>
      <c r="C12" s="54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20" sqref="B2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5"/>
      <c r="B2" s="134" t="s">
        <v>1</v>
      </c>
      <c r="C2" s="134"/>
      <c r="D2" s="134"/>
      <c r="E2" s="134"/>
      <c r="F2" s="134"/>
    </row>
    <row r="3" spans="1:6" ht="15.75">
      <c r="A3" s="55"/>
      <c r="B3" s="134" t="s">
        <v>44</v>
      </c>
      <c r="C3" s="134"/>
      <c r="D3" s="134"/>
      <c r="E3" s="134"/>
      <c r="F3" s="134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45</v>
      </c>
    </row>
    <row r="5" spans="1:7" ht="15.75">
      <c r="A5" s="135">
        <v>2015</v>
      </c>
      <c r="B5" s="136"/>
      <c r="C5" s="136"/>
      <c r="D5" s="136"/>
      <c r="E5" s="136"/>
      <c r="F5" s="136"/>
      <c r="G5" s="137"/>
    </row>
    <row r="6" spans="1:7" ht="15">
      <c r="A6" s="55" t="s">
        <v>31</v>
      </c>
      <c r="B6" s="47"/>
      <c r="C6" s="47"/>
      <c r="D6" s="47"/>
      <c r="E6" s="47"/>
      <c r="F6" s="47"/>
      <c r="G6" s="47"/>
    </row>
    <row r="7" spans="1:7" ht="15">
      <c r="A7" s="53" t="s">
        <v>32</v>
      </c>
      <c r="B7" s="54"/>
      <c r="C7" s="54"/>
      <c r="D7" s="54"/>
      <c r="E7" s="54"/>
      <c r="F7" s="54"/>
      <c r="G7" s="59"/>
    </row>
    <row r="8" spans="1:7" ht="15">
      <c r="A8" s="55" t="s">
        <v>33</v>
      </c>
      <c r="B8" s="47">
        <v>130</v>
      </c>
      <c r="C8" s="47">
        <f aca="true" t="shared" si="0" ref="C8:C14">B8+$B$20</f>
        <v>155</v>
      </c>
      <c r="D8" s="47">
        <f>B8+B19</f>
        <v>140</v>
      </c>
      <c r="E8" s="64">
        <f>B8+B18</f>
        <v>125</v>
      </c>
      <c r="F8" s="47">
        <f>B8+B17</f>
        <v>120</v>
      </c>
      <c r="G8" s="47" t="s">
        <v>142</v>
      </c>
    </row>
    <row r="9" spans="1:7" ht="15">
      <c r="A9" s="53" t="s">
        <v>34</v>
      </c>
      <c r="B9" s="59">
        <v>130</v>
      </c>
      <c r="C9" s="59">
        <f t="shared" si="0"/>
        <v>155</v>
      </c>
      <c r="D9" s="54">
        <f>B9+B19</f>
        <v>140</v>
      </c>
      <c r="E9" s="54">
        <f>B9+B18</f>
        <v>125</v>
      </c>
      <c r="F9" s="54">
        <f>B9+B17</f>
        <v>120</v>
      </c>
      <c r="G9" s="59" t="s">
        <v>142</v>
      </c>
    </row>
    <row r="10" spans="1:7" ht="15">
      <c r="A10" s="55" t="s">
        <v>35</v>
      </c>
      <c r="B10" s="47">
        <v>130</v>
      </c>
      <c r="C10" s="47">
        <f t="shared" si="0"/>
        <v>155</v>
      </c>
      <c r="D10" s="47">
        <f>B10+B19</f>
        <v>140</v>
      </c>
      <c r="E10" s="64">
        <f>B10+B18</f>
        <v>125</v>
      </c>
      <c r="F10" s="47">
        <f>B10+B17</f>
        <v>120</v>
      </c>
      <c r="G10" s="47" t="s">
        <v>146</v>
      </c>
    </row>
    <row r="11" spans="1:7" ht="15">
      <c r="A11" s="53" t="s">
        <v>36</v>
      </c>
      <c r="B11" s="59">
        <v>130</v>
      </c>
      <c r="C11" s="59">
        <f t="shared" si="0"/>
        <v>155</v>
      </c>
      <c r="D11" s="59">
        <f>B11+B19</f>
        <v>140</v>
      </c>
      <c r="E11" s="54">
        <f>B11+B18</f>
        <v>125</v>
      </c>
      <c r="F11" s="54">
        <f>B11+B17</f>
        <v>120</v>
      </c>
      <c r="G11" s="59" t="s">
        <v>146</v>
      </c>
    </row>
    <row r="12" spans="1:7" ht="15">
      <c r="A12" s="55" t="s">
        <v>37</v>
      </c>
      <c r="B12" s="47">
        <v>135</v>
      </c>
      <c r="C12" s="47">
        <f t="shared" si="0"/>
        <v>160</v>
      </c>
      <c r="D12" s="47">
        <f>B12+B19</f>
        <v>145</v>
      </c>
      <c r="E12" s="64">
        <f>B12+B18</f>
        <v>130</v>
      </c>
      <c r="F12" s="47">
        <f>B12+B17</f>
        <v>125</v>
      </c>
      <c r="G12" s="47" t="s">
        <v>148</v>
      </c>
    </row>
    <row r="13" spans="1:7" ht="15">
      <c r="A13" s="53" t="s">
        <v>38</v>
      </c>
      <c r="B13" s="59">
        <v>135</v>
      </c>
      <c r="C13" s="59">
        <f t="shared" si="0"/>
        <v>160</v>
      </c>
      <c r="D13" s="59">
        <f>B13+B19</f>
        <v>145</v>
      </c>
      <c r="E13" s="54">
        <f>B13+B18</f>
        <v>130</v>
      </c>
      <c r="F13" s="54">
        <f>B13+B17</f>
        <v>125</v>
      </c>
      <c r="G13" s="59" t="s">
        <v>148</v>
      </c>
    </row>
    <row r="14" spans="1:7" ht="15">
      <c r="A14" s="55" t="s">
        <v>147</v>
      </c>
      <c r="B14" s="47">
        <v>135</v>
      </c>
      <c r="C14" s="47">
        <f t="shared" si="0"/>
        <v>160</v>
      </c>
      <c r="D14" s="47">
        <f>B14+B19</f>
        <v>145</v>
      </c>
      <c r="E14" s="64">
        <f>B14+B18</f>
        <v>130</v>
      </c>
      <c r="F14" s="47">
        <f>B14+B17</f>
        <v>125</v>
      </c>
      <c r="G14" s="47" t="s">
        <v>148</v>
      </c>
    </row>
    <row r="16" spans="1:6" ht="15">
      <c r="A16" t="s">
        <v>46</v>
      </c>
      <c r="F16" t="s">
        <v>39</v>
      </c>
    </row>
    <row r="17" spans="1:6" ht="15.75" thickBot="1">
      <c r="A17" s="65">
        <v>0.11</v>
      </c>
      <c r="B17">
        <v>-10</v>
      </c>
      <c r="F17" t="s">
        <v>40</v>
      </c>
    </row>
    <row r="18" spans="1:6" ht="15.75" thickBot="1">
      <c r="A18" s="66">
        <v>0.115</v>
      </c>
      <c r="B18" s="67">
        <v>-5</v>
      </c>
      <c r="C18" s="86"/>
      <c r="D18" s="86"/>
      <c r="F18" t="s">
        <v>41</v>
      </c>
    </row>
    <row r="19" spans="1:6" ht="15">
      <c r="A19" s="68">
        <v>0.125</v>
      </c>
      <c r="B19" s="69">
        <v>10</v>
      </c>
      <c r="C19" s="69"/>
      <c r="D19" s="69"/>
      <c r="F19" t="s">
        <v>42</v>
      </c>
    </row>
    <row r="20" spans="1:6" ht="15">
      <c r="A20" s="65">
        <v>0.13</v>
      </c>
      <c r="B20" s="70">
        <v>25</v>
      </c>
      <c r="C20" s="70"/>
      <c r="D20" s="70"/>
      <c r="F20" t="s">
        <v>43</v>
      </c>
    </row>
    <row r="22" ht="15">
      <c r="A22" t="s">
        <v>39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0" t="s">
        <v>27</v>
      </c>
    </row>
    <row r="3" spans="2:3" ht="15.75">
      <c r="B3" s="51" t="s">
        <v>48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77" t="s">
        <v>29</v>
      </c>
      <c r="B5" s="76"/>
      <c r="C5" s="54"/>
    </row>
    <row r="6" spans="1:3" ht="15">
      <c r="A6" s="71"/>
      <c r="B6" s="47"/>
      <c r="C6" s="47"/>
    </row>
    <row r="7" spans="1:3" ht="15">
      <c r="A7" s="63" t="s">
        <v>30</v>
      </c>
      <c r="B7" s="54"/>
      <c r="C7" s="54"/>
    </row>
    <row r="8" spans="1:3" ht="15">
      <c r="A8" s="58" t="s">
        <v>31</v>
      </c>
      <c r="B8" s="72"/>
      <c r="C8" s="72"/>
    </row>
    <row r="9" spans="1:3" ht="15">
      <c r="A9" s="53" t="s">
        <v>32</v>
      </c>
      <c r="B9" s="54"/>
      <c r="C9" s="54"/>
    </row>
    <row r="10" spans="1:3" ht="15">
      <c r="A10" s="55" t="s">
        <v>33</v>
      </c>
      <c r="B10" s="47"/>
      <c r="C10" s="47"/>
    </row>
    <row r="11" spans="1:3" ht="15">
      <c r="A11" s="53" t="s">
        <v>34</v>
      </c>
      <c r="B11" s="54">
        <v>68</v>
      </c>
      <c r="C11" s="54" t="s">
        <v>142</v>
      </c>
    </row>
    <row r="12" spans="1:3" ht="15">
      <c r="A12" s="58" t="s">
        <v>35</v>
      </c>
      <c r="B12" s="72">
        <v>70</v>
      </c>
      <c r="C12" s="72" t="s">
        <v>146</v>
      </c>
    </row>
    <row r="13" spans="1:3" ht="15">
      <c r="A13" s="53" t="s">
        <v>36</v>
      </c>
      <c r="B13" s="54">
        <v>75</v>
      </c>
      <c r="C13" s="54" t="s">
        <v>146</v>
      </c>
    </row>
    <row r="14" spans="1:3" ht="15">
      <c r="A14" s="55" t="s">
        <v>37</v>
      </c>
      <c r="B14" s="47">
        <v>85</v>
      </c>
      <c r="C14" s="47" t="s">
        <v>148</v>
      </c>
    </row>
    <row r="15" spans="1:3" ht="15">
      <c r="A15" s="53" t="s">
        <v>38</v>
      </c>
      <c r="B15" s="54">
        <v>93</v>
      </c>
      <c r="C15" s="54" t="s">
        <v>148</v>
      </c>
    </row>
    <row r="16" spans="1:3" ht="15">
      <c r="A16" s="55" t="s">
        <v>147</v>
      </c>
      <c r="B16" s="47">
        <v>93</v>
      </c>
      <c r="C16" s="47" t="s">
        <v>148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F22" sqref="F22"/>
    </sheetView>
  </sheetViews>
  <sheetFormatPr defaultColWidth="12.4453125" defaultRowHeight="15"/>
  <cols>
    <col min="1" max="1" width="12.4453125" style="73" customWidth="1"/>
    <col min="2" max="2" width="6.4453125" style="73" customWidth="1"/>
    <col min="3" max="3" width="22.10546875" style="73" customWidth="1"/>
    <col min="4" max="4" width="16.4453125" style="73" customWidth="1"/>
    <col min="5" max="5" width="6.88671875" style="73" customWidth="1"/>
    <col min="6" max="6" width="7.77734375" style="73" customWidth="1"/>
    <col min="7" max="7" width="20.10546875" style="73" customWidth="1"/>
    <col min="8" max="8" width="14.4453125" style="73" customWidth="1"/>
    <col min="9" max="9" width="6.99609375" style="73" customWidth="1"/>
    <col min="10" max="10" width="4.99609375" style="73" customWidth="1"/>
    <col min="11" max="11" width="17.21484375" style="73" customWidth="1"/>
    <col min="12" max="12" width="14.4453125" style="73" customWidth="1"/>
    <col min="13" max="13" width="6.88671875" style="73" customWidth="1"/>
    <col min="14" max="16384" width="12.4453125" style="73" customWidth="1"/>
  </cols>
  <sheetData>
    <row r="1" ht="15">
      <c r="A1" s="73" t="s">
        <v>49</v>
      </c>
    </row>
    <row r="2" spans="3:11" ht="15">
      <c r="C2" s="73" t="s">
        <v>50</v>
      </c>
      <c r="G2" s="73" t="s">
        <v>51</v>
      </c>
      <c r="K2" s="73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77</v>
      </c>
      <c r="D4" s="97">
        <v>42165</v>
      </c>
      <c r="E4" s="33">
        <v>513.5</v>
      </c>
      <c r="F4" t="s">
        <v>83</v>
      </c>
      <c r="G4" t="s">
        <v>84</v>
      </c>
      <c r="H4" s="97">
        <v>42165</v>
      </c>
      <c r="I4" s="33">
        <v>530.5</v>
      </c>
      <c r="J4" t="s">
        <v>58</v>
      </c>
      <c r="K4" t="s">
        <v>59</v>
      </c>
      <c r="L4" s="97">
        <v>42165</v>
      </c>
      <c r="M4" s="33">
        <v>357.25</v>
      </c>
    </row>
    <row r="5" spans="2:13" ht="15">
      <c r="B5" t="s">
        <v>72</v>
      </c>
      <c r="C5" t="s">
        <v>78</v>
      </c>
      <c r="D5" s="97">
        <v>42165</v>
      </c>
      <c r="E5" s="33">
        <v>521.25</v>
      </c>
      <c r="F5" t="s">
        <v>85</v>
      </c>
      <c r="G5" t="s">
        <v>86</v>
      </c>
      <c r="H5" s="97">
        <v>42165</v>
      </c>
      <c r="I5" s="33">
        <v>541</v>
      </c>
      <c r="J5" t="s">
        <v>60</v>
      </c>
      <c r="K5" t="s">
        <v>61</v>
      </c>
      <c r="L5" s="97">
        <v>42165</v>
      </c>
      <c r="M5" s="33">
        <v>364.25</v>
      </c>
    </row>
    <row r="6" spans="2:13" ht="15">
      <c r="B6" t="s">
        <v>73</v>
      </c>
      <c r="C6" t="s">
        <v>79</v>
      </c>
      <c r="D6" s="97">
        <v>42165</v>
      </c>
      <c r="E6" s="33">
        <v>535</v>
      </c>
      <c r="F6" t="s">
        <v>87</v>
      </c>
      <c r="G6" t="s">
        <v>88</v>
      </c>
      <c r="H6" s="97">
        <v>42165</v>
      </c>
      <c r="I6" s="33">
        <v>557.5</v>
      </c>
      <c r="J6" t="s">
        <v>62</v>
      </c>
      <c r="K6" t="s">
        <v>63</v>
      </c>
      <c r="L6" s="97">
        <v>42165</v>
      </c>
      <c r="M6" s="33">
        <v>375.25</v>
      </c>
    </row>
    <row r="7" spans="2:13" ht="15">
      <c r="B7" t="s">
        <v>74</v>
      </c>
      <c r="C7" t="s">
        <v>80</v>
      </c>
      <c r="D7" s="97">
        <v>42165</v>
      </c>
      <c r="E7" s="33">
        <v>547.75</v>
      </c>
      <c r="F7" t="s">
        <v>89</v>
      </c>
      <c r="G7" t="s">
        <v>90</v>
      </c>
      <c r="H7" s="97">
        <v>42165</v>
      </c>
      <c r="I7" s="33">
        <v>570.75</v>
      </c>
      <c r="J7" t="s">
        <v>97</v>
      </c>
      <c r="K7" t="s">
        <v>98</v>
      </c>
      <c r="L7" s="97">
        <v>42165</v>
      </c>
      <c r="M7" s="33">
        <v>386.5</v>
      </c>
    </row>
    <row r="8" spans="2:13" ht="15">
      <c r="B8" t="s">
        <v>75</v>
      </c>
      <c r="C8" t="s">
        <v>81</v>
      </c>
      <c r="D8" s="97">
        <v>42165</v>
      </c>
      <c r="E8" s="33">
        <v>556.5</v>
      </c>
      <c r="F8" t="s">
        <v>91</v>
      </c>
      <c r="G8" t="s">
        <v>92</v>
      </c>
      <c r="H8" s="97">
        <v>42165</v>
      </c>
      <c r="I8" s="33">
        <v>579.5</v>
      </c>
      <c r="J8" t="s">
        <v>99</v>
      </c>
      <c r="K8" t="s">
        <v>100</v>
      </c>
      <c r="L8" s="97">
        <v>42165</v>
      </c>
      <c r="M8" s="33">
        <v>393.75</v>
      </c>
    </row>
    <row r="9" spans="2:13" ht="15">
      <c r="B9" t="s">
        <v>76</v>
      </c>
      <c r="C9" t="s">
        <v>82</v>
      </c>
      <c r="D9" s="97">
        <v>42165</v>
      </c>
      <c r="E9" s="33">
        <v>562</v>
      </c>
      <c r="F9" t="s">
        <v>93</v>
      </c>
      <c r="G9" t="s">
        <v>94</v>
      </c>
      <c r="H9" s="97">
        <v>42165</v>
      </c>
      <c r="I9" s="33">
        <v>586.5</v>
      </c>
      <c r="J9" t="s">
        <v>64</v>
      </c>
      <c r="K9" t="s">
        <v>65</v>
      </c>
      <c r="L9" s="97">
        <v>42165</v>
      </c>
      <c r="M9" s="33">
        <v>400</v>
      </c>
    </row>
    <row r="10" spans="2:13" ht="15">
      <c r="B10" t="s">
        <v>107</v>
      </c>
      <c r="C10" t="s">
        <v>108</v>
      </c>
      <c r="D10" s="97">
        <v>42165</v>
      </c>
      <c r="E10" s="33">
        <v>570.5</v>
      </c>
      <c r="F10" t="s">
        <v>115</v>
      </c>
      <c r="G10" t="s">
        <v>116</v>
      </c>
      <c r="H10" s="97">
        <v>42165</v>
      </c>
      <c r="I10" s="33">
        <v>596.5</v>
      </c>
      <c r="J10" t="s">
        <v>101</v>
      </c>
      <c r="K10" t="s">
        <v>102</v>
      </c>
      <c r="L10" s="97">
        <v>42165</v>
      </c>
      <c r="M10" s="33">
        <v>398</v>
      </c>
    </row>
    <row r="11" spans="2:13" ht="15">
      <c r="B11" t="s">
        <v>109</v>
      </c>
      <c r="C11" t="s">
        <v>110</v>
      </c>
      <c r="D11" s="97">
        <v>42165</v>
      </c>
      <c r="E11" s="33">
        <v>581.75</v>
      </c>
      <c r="F11" t="s">
        <v>117</v>
      </c>
      <c r="G11" t="s">
        <v>118</v>
      </c>
      <c r="H11" s="97">
        <v>42165</v>
      </c>
      <c r="I11" s="33">
        <v>609.5</v>
      </c>
      <c r="J11" t="s">
        <v>66</v>
      </c>
      <c r="K11" t="s">
        <v>67</v>
      </c>
      <c r="L11" s="97">
        <v>42165</v>
      </c>
      <c r="M11" s="33">
        <v>401</v>
      </c>
    </row>
    <row r="12" spans="2:13" ht="15">
      <c r="B12" t="s">
        <v>111</v>
      </c>
      <c r="C12" t="s">
        <v>112</v>
      </c>
      <c r="D12" s="97">
        <v>42165</v>
      </c>
      <c r="E12" s="33">
        <v>596.75</v>
      </c>
      <c r="F12" t="s">
        <v>119</v>
      </c>
      <c r="G12" t="s">
        <v>120</v>
      </c>
      <c r="H12" s="97">
        <v>42165</v>
      </c>
      <c r="I12" s="33">
        <v>618</v>
      </c>
      <c r="J12" t="s">
        <v>130</v>
      </c>
      <c r="K12" t="s">
        <v>131</v>
      </c>
      <c r="L12" s="97">
        <v>42165</v>
      </c>
      <c r="M12" s="33">
        <v>411.25</v>
      </c>
    </row>
    <row r="13" spans="2:13" ht="15">
      <c r="B13" t="s">
        <v>113</v>
      </c>
      <c r="C13" t="s">
        <v>114</v>
      </c>
      <c r="D13" s="97">
        <v>42165</v>
      </c>
      <c r="E13" s="33">
        <v>600.25</v>
      </c>
      <c r="F13" t="s">
        <v>121</v>
      </c>
      <c r="G13" t="s">
        <v>122</v>
      </c>
      <c r="H13" s="97">
        <v>42165</v>
      </c>
      <c r="I13" s="33">
        <v>618</v>
      </c>
      <c r="J13" t="s">
        <v>132</v>
      </c>
      <c r="K13" t="s">
        <v>133</v>
      </c>
      <c r="L13" s="97">
        <v>42165</v>
      </c>
      <c r="M13" s="33">
        <v>418</v>
      </c>
    </row>
    <row r="14" spans="2:13" ht="15">
      <c r="B14" t="s">
        <v>123</v>
      </c>
      <c r="C14" t="s">
        <v>124</v>
      </c>
      <c r="D14" s="97">
        <v>42165</v>
      </c>
      <c r="E14" s="33">
        <v>580.75</v>
      </c>
      <c r="F14" t="s">
        <v>125</v>
      </c>
      <c r="G14" t="s">
        <v>126</v>
      </c>
      <c r="H14" s="97">
        <v>42165</v>
      </c>
      <c r="I14" s="33">
        <v>598.5</v>
      </c>
      <c r="J14" t="s">
        <v>103</v>
      </c>
      <c r="K14" t="s">
        <v>104</v>
      </c>
      <c r="L14" s="97">
        <v>42165</v>
      </c>
      <c r="M14" s="33">
        <v>423</v>
      </c>
    </row>
    <row r="15" spans="2:13" ht="15">
      <c r="B15"/>
      <c r="C15"/>
      <c r="D15" s="97"/>
      <c r="E15" s="33"/>
      <c r="F15" t="s">
        <v>141</v>
      </c>
      <c r="G15"/>
      <c r="H15"/>
      <c r="I15"/>
      <c r="J15" t="s">
        <v>134</v>
      </c>
      <c r="K15" t="s">
        <v>135</v>
      </c>
      <c r="L15" s="97">
        <v>42165</v>
      </c>
      <c r="M15" s="33">
        <v>415.5</v>
      </c>
    </row>
    <row r="16" spans="2:13" ht="15">
      <c r="B16"/>
      <c r="C16"/>
      <c r="D16" s="97"/>
      <c r="E16" s="33"/>
      <c r="F16"/>
      <c r="G16"/>
      <c r="H16"/>
      <c r="I16"/>
      <c r="J16" t="s">
        <v>105</v>
      </c>
      <c r="K16" t="s">
        <v>106</v>
      </c>
      <c r="L16" s="97">
        <v>42165</v>
      </c>
      <c r="M16" s="33">
        <v>410.25</v>
      </c>
    </row>
    <row r="17" spans="2:13" ht="15">
      <c r="B17"/>
      <c r="C17"/>
      <c r="D17"/>
      <c r="E17"/>
      <c r="F17"/>
      <c r="G17"/>
      <c r="H17"/>
      <c r="I17"/>
      <c r="J17" t="s">
        <v>136</v>
      </c>
      <c r="K17" t="s">
        <v>137</v>
      </c>
      <c r="L17" s="97">
        <v>42165</v>
      </c>
      <c r="M17" s="33">
        <v>427.25</v>
      </c>
    </row>
    <row r="18" spans="2:13" ht="15">
      <c r="B18"/>
      <c r="C18"/>
      <c r="D18"/>
      <c r="E18"/>
      <c r="F18"/>
      <c r="G18"/>
      <c r="H18"/>
      <c r="I18"/>
      <c r="J18" t="s">
        <v>138</v>
      </c>
      <c r="K18" t="s">
        <v>139</v>
      </c>
      <c r="L18" s="97">
        <v>42165</v>
      </c>
      <c r="M18" s="33">
        <v>405</v>
      </c>
    </row>
    <row r="19" ht="15">
      <c r="J19" s="73" t="s">
        <v>141</v>
      </c>
    </row>
    <row r="22" spans="3:9" ht="15.75">
      <c r="C22" s="74" t="s">
        <v>68</v>
      </c>
      <c r="D22" s="55" t="s">
        <v>149</v>
      </c>
      <c r="E22" s="55">
        <v>10</v>
      </c>
      <c r="F22" s="73" t="s">
        <v>69</v>
      </c>
      <c r="G22" t="s">
        <v>33</v>
      </c>
      <c r="H22" t="s">
        <v>70</v>
      </c>
      <c r="I22" s="73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5"/>
    </row>
    <row r="6" spans="2:3" ht="15">
      <c r="B6" s="75"/>
      <c r="C6" s="75"/>
    </row>
    <row r="7" spans="2:3" ht="15">
      <c r="B7" s="75"/>
      <c r="C7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2015-06-11T13:19:53Z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