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<sst xmlns="http://schemas.openxmlformats.org/spreadsheetml/2006/main" count="275" uniqueCount="161">
  <si>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</si>
  <si>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</si>
  <si>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</si>
  <si>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</si>
  <si>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</si>
  <si>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</si>
  <si>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</si>
  <si>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</si>
  <si>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</si>
  <si>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</si>
  <si>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</si>
  <si>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</si>
  <si>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</si>
  <si>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</si>
  <si>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</si>
  <si>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</si>
  <si>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</si>
  <si>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</si>
  <si>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</si>
  <si>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</si>
  <si>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</si>
  <si>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</si>
  <si>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</si>
  <si>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</si>
  <si>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</si>
  <si>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</si>
  <si>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</si>
  <si>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</si>
  <si>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</si>
  <si>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</si>
  <si>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</si>
  <si>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</si>
  <si>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</si>
  <si>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</si>
  <si>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</si>
  <si>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</si>
  <si>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</si>
  <si>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</si>
  <si>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</si>
  <si>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</si>
  <si>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</si>
  <si>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</si>
  <si>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</si>
  <si>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</si>
  <si>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</si>
  <si>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</si>
  <si>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</si>
  <si>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</si>
  <si>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</si>
  <si>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</si>
  <si>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</si>
  <si>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</si>
  <si>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</si>
  <si>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</si>
  <si>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</si>
  <si>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</si>
  <si>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</si>
  <si>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</si>
  <si>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</si>
  <si>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</si>
  <si>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</si>
  <si>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</si>
  <si>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</si>
  <si>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</si>
  <si>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</si>
  <si>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</si>
  <si>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</si>
  <si>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</si>
  <si>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</si>
  <si>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</si>
  <si>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</si>
  <si>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</si>
  <si>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</si>
  <si>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</si>
  <si>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</si>
  <si>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</si>
  <si>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</si>
  <si>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</si>
  <si>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</si>
  <si>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</si>
  <si>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</si>
  <si>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</si>
  <si>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</si>
  <si>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</si>
  <si>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</si>
  <si>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</si>
  <si>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</si>
  <si>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</si>
  <si>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</si>
  <si>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</si>
  <si>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</si>
  <si>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</si>
  <si>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</si>
  <si>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</si>
  <si>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</si>
  <si>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</si>
  <si>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</si>
  <si>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</si>
  <si>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</si>
  <si>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</si>
  <si>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</si>
  <si>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</si>
  <si>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</si>
  <si>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</si>
  <si>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</si>
  <si>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</si>
  <si>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</si>
  <si>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</si>
  <si>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</si>
  <si>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</si>
  <si>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</si>
  <si>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</si>
  <si>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</si>
  <si>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</si>
  <si>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</si>
  <si>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</si>
  <si>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</si>
  <si>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</si>
  <si>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</si>
  <si>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</si>
  <si>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</si>
  <si>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</si>
  <si>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</si>
  <si>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</si>
  <si>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</si>
  <si>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</si>
  <si>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</si>
  <si>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</si>
  <si>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</si>
  <si>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</si>
  <si>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</si>
  <si>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</si>
  <si>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</si>
  <si>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</si>
  <si>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</si>
  <si>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</si>
  <si>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</si>
  <si>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</si>
  <si>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</si>
  <si>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</si>
  <si>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</si>
  <si>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</si>
  <si>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</si>
  <si>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</si>
  <si>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</si>
  <si>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</si>
  <si>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</si>
  <si>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</si>
  <si>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</si>
  <si>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</si>
  <si>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</si>
  <si>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</si>
  <si>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</si>
  <si>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</si>
  <si>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</si>
  <si>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</si>
  <si>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</si>
  <si>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</si>
  <si>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</si>
  <si>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</si>
  <si>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Miércoles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</si>
</sst>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Enero</v>
      </c>
      <c r="E8" s="4">
        <f>Datos!I25</f>
        <v>2016</v>
      </c>
      <c r="F8" s="4"/>
      <c r="G8" s="4"/>
      <c r="H8" s="3"/>
      <c r="I8" s="3"/>
      <c r="J8" s="3" t="str">
        <f>Datos!D25</f>
        <v>Miércoles</v>
      </c>
      <c r="K8" s="5">
        <f>Datos!E25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>
        <f>B19+'Primas SRW'!B5</f>
        <v>529.75</v>
      </c>
      <c r="D17" s="25"/>
      <c r="E17" s="71">
        <f>D19+'Primas HRW'!B6</f>
        <v>575</v>
      </c>
      <c r="F17" s="111">
        <f>IF(H55&gt;0,D19+'Primas HRW'!C6,"-")</f>
        <v>600</v>
      </c>
      <c r="G17" s="71">
        <f>D19+'Primas HRW'!D6</f>
        <v>585</v>
      </c>
      <c r="H17" s="71">
        <f>D19+'Primas HRW'!E6</f>
        <v>570</v>
      </c>
      <c r="I17" s="72">
        <f>D19+'Primas HRW'!F6</f>
        <v>565</v>
      </c>
      <c r="J17" s="26"/>
      <c r="K17" s="27">
        <f>J19+'Primas maíz'!B5</f>
        <v>416.25</v>
      </c>
    </row>
    <row r="18" spans="1:11" ht="19.5" customHeight="1">
      <c r="A18" s="17" t="s">
        <v>101</v>
      </c>
      <c r="B18" s="30"/>
      <c r="C18" s="24">
        <f>B19+'Primas SRW'!B6</f>
        <v>530.75</v>
      </c>
      <c r="D18" s="25"/>
      <c r="E18" s="71">
        <f>D19+'Primas HRW'!B7</f>
        <v>575</v>
      </c>
      <c r="F18" s="111">
        <f>IF(H55&gt;0,D19+'Primas HRW'!C7,"-")</f>
        <v>600</v>
      </c>
      <c r="G18" s="71">
        <f>D19+'Primas HRW'!D7</f>
        <v>585</v>
      </c>
      <c r="H18" s="71">
        <f>D19+'Primas HRW'!E7</f>
        <v>570</v>
      </c>
      <c r="I18" s="72">
        <f>D19+'Primas HRW'!F7</f>
        <v>565</v>
      </c>
      <c r="J18" s="26"/>
      <c r="K18" s="27">
        <f>J19+'Primas maíz'!B6</f>
        <v>415.25</v>
      </c>
    </row>
    <row r="19" spans="1:11" ht="19.5" customHeight="1">
      <c r="A19" s="17" t="s">
        <v>11</v>
      </c>
      <c r="B19" s="30">
        <f>Datos!E4</f>
        <v>462.75</v>
      </c>
      <c r="C19" s="24">
        <f>B19+'Primas SRW'!B7</f>
        <v>532.75</v>
      </c>
      <c r="D19" s="25">
        <f>Datos!I4</f>
        <v>461</v>
      </c>
      <c r="E19" s="71">
        <f>D19+'Primas HRW'!B8</f>
        <v>575</v>
      </c>
      <c r="F19" s="111">
        <f>IF(H55&gt;0,D19+'Primas HRW'!C8,"-")</f>
        <v>600</v>
      </c>
      <c r="G19" s="71">
        <f>D19+'Primas HRW'!D8</f>
        <v>585</v>
      </c>
      <c r="H19" s="71">
        <f>D19+'Primas HRW'!E8</f>
        <v>570</v>
      </c>
      <c r="I19" s="72">
        <f>D19+'Primas HRW'!F8</f>
        <v>565</v>
      </c>
      <c r="J19" s="32">
        <f>Datos!M4</f>
        <v>353.25</v>
      </c>
      <c r="K19" s="27">
        <f>J19+'Primas maíz'!B7</f>
        <v>415.25</v>
      </c>
    </row>
    <row r="20" spans="1:11" ht="19.5" customHeight="1">
      <c r="A20" s="17" t="s">
        <v>102</v>
      </c>
      <c r="B20" s="30"/>
      <c r="C20" s="24"/>
      <c r="D20" s="25"/>
      <c r="E20" s="24"/>
      <c r="F20" s="24"/>
      <c r="G20" s="24"/>
      <c r="H20" s="24"/>
      <c r="I20" s="28"/>
      <c r="J20" s="32"/>
      <c r="K20" s="27">
        <f>J21+'Primas maíz'!B8</f>
        <v>412.5</v>
      </c>
    </row>
    <row r="21" spans="1:11" ht="19.5" customHeight="1">
      <c r="A21" s="17" t="s">
        <v>12</v>
      </c>
      <c r="B21" s="30">
        <f>Datos!E5</f>
        <v>468.25</v>
      </c>
      <c r="C21" s="24"/>
      <c r="D21" s="25">
        <f>Datos!I5</f>
        <v>470.5</v>
      </c>
      <c r="E21" s="24"/>
      <c r="F21" s="24"/>
      <c r="G21" s="24"/>
      <c r="H21" s="24"/>
      <c r="I21" s="28"/>
      <c r="J21" s="32">
        <f>Datos!M5</f>
        <v>358.5</v>
      </c>
      <c r="K21" s="27">
        <f>J21+'Primas maíz'!B9</f>
        <v>414.5</v>
      </c>
    </row>
    <row r="22" spans="1:11" ht="19.5" customHeight="1">
      <c r="A22" s="17" t="s">
        <v>113</v>
      </c>
      <c r="B22" s="30"/>
      <c r="C22" s="24"/>
      <c r="D22" s="25"/>
      <c r="E22" s="24"/>
      <c r="F22" s="24"/>
      <c r="G22" s="24"/>
      <c r="H22" s="24"/>
      <c r="I22" s="28"/>
      <c r="J22" s="32"/>
      <c r="K22" s="27"/>
    </row>
    <row r="23" spans="1:11" ht="19.5" customHeight="1">
      <c r="A23" s="17" t="s">
        <v>13</v>
      </c>
      <c r="B23" s="30">
        <f>Datos!E6</f>
        <v>475.75</v>
      </c>
      <c r="C23" s="24"/>
      <c r="D23" s="25">
        <f>Datos!I6</f>
        <v>480.5</v>
      </c>
      <c r="E23" s="24"/>
      <c r="F23" s="24"/>
      <c r="G23" s="24"/>
      <c r="H23" s="24"/>
      <c r="I23" s="28"/>
      <c r="J23" s="32">
        <f>Datos!M6</f>
        <v>364.5</v>
      </c>
      <c r="K23" s="27"/>
    </row>
    <row r="24" spans="1:11" ht="19.5" customHeight="1">
      <c r="A24" s="23" t="s">
        <v>114</v>
      </c>
      <c r="B24" s="46"/>
      <c r="C24" s="115"/>
      <c r="D24" s="117"/>
      <c r="E24" s="46"/>
      <c r="F24" s="46"/>
      <c r="G24" s="46"/>
      <c r="H24" s="46"/>
      <c r="I24" s="115"/>
      <c r="J24" s="117"/>
      <c r="K24" s="46"/>
    </row>
    <row r="25" spans="1:11" ht="19.5" customHeight="1">
      <c r="A25" s="17" t="s">
        <v>14</v>
      </c>
      <c r="B25" s="30">
        <f>Datos!E7</f>
        <v>485.5</v>
      </c>
      <c r="C25" s="24"/>
      <c r="D25" s="25">
        <f>Datos!I7</f>
        <v>494.75</v>
      </c>
      <c r="E25" s="27"/>
      <c r="F25" s="27"/>
      <c r="G25" s="27"/>
      <c r="H25" s="27"/>
      <c r="I25" s="28"/>
      <c r="J25" s="25">
        <f>Datos!M7</f>
        <v>370.25</v>
      </c>
      <c r="K25" s="27"/>
    </row>
    <row r="26" spans="1:11" ht="19.5" customHeight="1">
      <c r="A26" s="23" t="s">
        <v>115</v>
      </c>
      <c r="B26" s="46"/>
      <c r="C26" s="115"/>
      <c r="D26" s="117"/>
      <c r="E26" s="46"/>
      <c r="F26" s="46"/>
      <c r="G26" s="46"/>
      <c r="H26" s="46"/>
      <c r="I26" s="115"/>
      <c r="J26" s="117"/>
      <c r="K26" s="46"/>
    </row>
    <row r="27" spans="1:11" ht="19.5" customHeight="1">
      <c r="A27" s="23" t="s">
        <v>116</v>
      </c>
      <c r="B27" s="46"/>
      <c r="C27" s="115"/>
      <c r="D27" s="117"/>
      <c r="E27" s="46"/>
      <c r="F27" s="46"/>
      <c r="G27" s="46"/>
      <c r="H27" s="46"/>
      <c r="I27" s="115"/>
      <c r="J27" s="117"/>
      <c r="K27" s="46"/>
    </row>
    <row r="28" spans="1:15" ht="19.5" customHeight="1">
      <c r="A28" s="17" t="s">
        <v>15</v>
      </c>
      <c r="B28" s="30">
        <f>Datos!E8</f>
        <v>500</v>
      </c>
      <c r="C28" s="29"/>
      <c r="D28" s="25">
        <f>Datos!I8</f>
        <v>515.25</v>
      </c>
      <c r="E28" s="30"/>
      <c r="F28" s="30"/>
      <c r="G28" s="30"/>
      <c r="H28" s="30"/>
      <c r="I28" s="31"/>
      <c r="J28" s="116">
        <f>Datos!M8</f>
        <v>378.25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3">
        <f>Datos!E9</f>
        <v>511.75</v>
      </c>
      <c r="C30" s="84"/>
      <c r="D30" s="85">
        <f>Datos!I9</f>
        <v>529.75</v>
      </c>
      <c r="E30" s="84"/>
      <c r="F30" s="84"/>
      <c r="G30" s="84"/>
      <c r="H30" s="84"/>
      <c r="I30" s="86"/>
      <c r="J30" s="87">
        <f>Datos!M9</f>
        <v>388</v>
      </c>
      <c r="K30" s="83"/>
      <c r="L30"/>
      <c r="M30"/>
      <c r="N30"/>
      <c r="O30"/>
    </row>
    <row r="31" spans="1:15" ht="19.5" customHeight="1">
      <c r="A31" s="17" t="s">
        <v>12</v>
      </c>
      <c r="B31" s="83">
        <f>Datos!E10</f>
        <v>519.5</v>
      </c>
      <c r="C31" s="84"/>
      <c r="D31" s="85">
        <f>Datos!I10</f>
        <v>538.25</v>
      </c>
      <c r="E31" s="84"/>
      <c r="F31" s="84"/>
      <c r="G31" s="84"/>
      <c r="H31" s="84"/>
      <c r="I31" s="86"/>
      <c r="J31" s="87">
        <f>Datos!M10</f>
        <v>394.5</v>
      </c>
      <c r="K31" s="83"/>
      <c r="L31"/>
      <c r="M31"/>
      <c r="N31"/>
      <c r="O31"/>
    </row>
    <row r="32" spans="1:15" ht="19.5" customHeight="1">
      <c r="A32" s="17" t="s">
        <v>13</v>
      </c>
      <c r="B32" s="83">
        <f>Datos!E11</f>
        <v>516</v>
      </c>
      <c r="C32" s="24"/>
      <c r="D32" s="85">
        <f>Datos!I11</f>
        <v>543.75</v>
      </c>
      <c r="E32" s="24"/>
      <c r="F32" s="24"/>
      <c r="G32" s="24"/>
      <c r="H32" s="24"/>
      <c r="I32" s="28"/>
      <c r="J32" s="32">
        <f>Datos!M11</f>
        <v>399.5</v>
      </c>
      <c r="K32" s="27"/>
      <c r="L32"/>
      <c r="M32"/>
      <c r="N32"/>
      <c r="O32"/>
    </row>
    <row r="33" spans="1:15" ht="19.5" customHeight="1">
      <c r="A33" s="17" t="s">
        <v>14</v>
      </c>
      <c r="B33" s="83">
        <f>Datos!E12</f>
        <v>534.75</v>
      </c>
      <c r="C33" s="24"/>
      <c r="D33" s="85">
        <f>Datos!I12</f>
        <v>553.75</v>
      </c>
      <c r="E33" s="24"/>
      <c r="F33" s="24"/>
      <c r="G33" s="24"/>
      <c r="H33" s="24"/>
      <c r="I33" s="28"/>
      <c r="J33" s="32">
        <f>Datos!M12</f>
        <v>395.75</v>
      </c>
      <c r="K33" s="27"/>
      <c r="L33"/>
      <c r="M33"/>
      <c r="N33"/>
      <c r="O33"/>
    </row>
    <row r="34" spans="1:15" ht="19.5" customHeight="1">
      <c r="A34" s="17" t="s">
        <v>15</v>
      </c>
      <c r="B34" s="83">
        <f>Datos!E13</f>
        <v>538.75</v>
      </c>
      <c r="C34" s="24"/>
      <c r="D34" s="85">
        <f>Datos!I13</f>
        <v>562.25</v>
      </c>
      <c r="E34" s="24"/>
      <c r="F34" s="24"/>
      <c r="G34" s="24"/>
      <c r="H34" s="24"/>
      <c r="I34" s="28"/>
      <c r="J34" s="32">
        <f>Datos!M13</f>
        <v>395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3">
        <f>Datos!E14</f>
        <v>546.75</v>
      </c>
      <c r="C36" s="84"/>
      <c r="D36" s="85">
        <f>Datos!I14</f>
        <v>566</v>
      </c>
      <c r="E36" s="84"/>
      <c r="F36" s="84"/>
      <c r="G36" s="84"/>
      <c r="H36" s="84"/>
      <c r="I36" s="86"/>
      <c r="J36" s="32">
        <f>Datos!M14</f>
        <v>404.5</v>
      </c>
      <c r="K36" s="83"/>
      <c r="L36"/>
      <c r="M36"/>
      <c r="N36"/>
      <c r="O36"/>
    </row>
    <row r="37" spans="1:15" ht="19.5" customHeight="1">
      <c r="A37" s="17" t="s">
        <v>12</v>
      </c>
      <c r="B37" s="83">
        <f>Datos!E15</f>
        <v>546.75</v>
      </c>
      <c r="C37" s="24"/>
      <c r="D37" s="85">
        <f>Datos!I15</f>
        <v>566</v>
      </c>
      <c r="E37" s="24"/>
      <c r="F37" s="24"/>
      <c r="G37" s="24"/>
      <c r="H37" s="24"/>
      <c r="I37" s="28"/>
      <c r="J37" s="32">
        <f>Datos!M15</f>
        <v>411</v>
      </c>
      <c r="K37" s="27"/>
      <c r="L37"/>
      <c r="M37"/>
      <c r="N37"/>
      <c r="O37"/>
    </row>
    <row r="38" spans="1:15" ht="19.5" customHeight="1">
      <c r="A38" s="17" t="s">
        <v>13</v>
      </c>
      <c r="B38" s="83">
        <f>Datos!E16</f>
        <v>530</v>
      </c>
      <c r="C38" s="84"/>
      <c r="D38" s="85">
        <f>Datos!I16</f>
        <v>566</v>
      </c>
      <c r="E38" s="84"/>
      <c r="F38" s="84"/>
      <c r="G38" s="84"/>
      <c r="H38" s="84"/>
      <c r="I38" s="86"/>
      <c r="J38" s="32">
        <f>Datos!M16</f>
        <v>414.75</v>
      </c>
      <c r="K38" s="83"/>
      <c r="L38"/>
      <c r="M38"/>
      <c r="N38"/>
      <c r="O38"/>
    </row>
    <row r="39" spans="1:15" ht="19.5" customHeight="1">
      <c r="A39" s="17" t="s">
        <v>14</v>
      </c>
      <c r="B39" s="83"/>
      <c r="C39" s="84"/>
      <c r="D39" s="85"/>
      <c r="E39" s="84"/>
      <c r="F39" s="84"/>
      <c r="G39" s="84"/>
      <c r="H39" s="84"/>
      <c r="I39" s="86"/>
      <c r="J39" s="32">
        <f>Datos!M17</f>
        <v>411.75</v>
      </c>
      <c r="K39" s="83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407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/>
      <c r="M44"/>
      <c r="N44"/>
      <c r="O44"/>
    </row>
    <row r="45" spans="1:15" ht="19.5" customHeight="1">
      <c r="A45" s="6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Enero</v>
      </c>
      <c r="E7" s="3">
        <f>BUSHEL!E8</f>
        <v>2016</v>
      </c>
      <c r="F7" s="3"/>
      <c r="G7" s="3"/>
      <c r="H7" s="3"/>
      <c r="I7" s="3"/>
      <c r="J7" s="3" t="str">
        <f>Datos!D25</f>
        <v>Miércoles</v>
      </c>
      <c r="K7" s="5">
        <f>Datos!E25</f>
        <v>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9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7" t="s">
        <v>100</v>
      </c>
      <c r="B15" s="98"/>
      <c r="C15" s="99">
        <f>BUSHEL!C17*TONELADA!$B$46</f>
        <v>194.65134</v>
      </c>
      <c r="D15" s="100"/>
      <c r="E15" s="105">
        <f>BUSHEL!E17*TONELADA!$B$46</f>
        <v>211.278</v>
      </c>
      <c r="F15" s="105">
        <f>BUSHEL!F17*TONELADA!$B$46</f>
        <v>220.464</v>
      </c>
      <c r="G15" s="105">
        <f>BUSHEL!G17*TONELADA!$B$46</f>
        <v>214.95239999999998</v>
      </c>
      <c r="H15" s="105">
        <f>BUSHEL!H17*TONELADA!$B$46</f>
        <v>209.4408</v>
      </c>
      <c r="I15" s="106">
        <f>BUSHEL!I17*TONELADA!$B$46</f>
        <v>207.6036</v>
      </c>
      <c r="J15" s="101"/>
      <c r="K15" s="98">
        <f>BUSHEL!K17*TONELADA!$E$46</f>
        <v>163.86929999999998</v>
      </c>
    </row>
    <row r="16" spans="1:11" ht="19.5" customHeight="1">
      <c r="A16" s="78" t="s">
        <v>101</v>
      </c>
      <c r="B16" s="79"/>
      <c r="C16" s="102">
        <f>BUSHEL!C18*TONELADA!$B$46</f>
        <v>195.01878</v>
      </c>
      <c r="D16" s="103"/>
      <c r="E16" s="81">
        <f>BUSHEL!E18*TONELADA!$B$46</f>
        <v>211.278</v>
      </c>
      <c r="F16" s="81">
        <f>BUSHEL!F18*TONELADA!$B$46</f>
        <v>220.464</v>
      </c>
      <c r="G16" s="81">
        <f>BUSHEL!G18*TONELADA!$B$46</f>
        <v>214.95239999999998</v>
      </c>
      <c r="H16" s="81">
        <f>BUSHEL!H18*TONELADA!$B$46</f>
        <v>209.4408</v>
      </c>
      <c r="I16" s="82">
        <f>BUSHEL!I18*TONELADA!$B$46</f>
        <v>207.6036</v>
      </c>
      <c r="J16" s="80"/>
      <c r="K16" s="79">
        <f>BUSHEL!K18*TONELADA!$E$46</f>
        <v>163.47562</v>
      </c>
    </row>
    <row r="17" spans="1:11" ht="19.5" customHeight="1">
      <c r="A17" s="73" t="s">
        <v>11</v>
      </c>
      <c r="B17" s="74">
        <f>BUSHEL!B19*TONELADA!$B$46</f>
        <v>170.03286</v>
      </c>
      <c r="C17" s="99">
        <f>BUSHEL!C19*TONELADA!$B$46</f>
        <v>195.75366</v>
      </c>
      <c r="D17" s="95">
        <f>IF(BUSHEL!D19&gt;0,BUSHEL!D19*TONELADA!$B$46,"")</f>
        <v>169.38984</v>
      </c>
      <c r="E17" s="105">
        <f>BUSHEL!E19*TONELADA!$B$46</f>
        <v>211.278</v>
      </c>
      <c r="F17" s="105">
        <f>BUSHEL!F19*TONELADA!$B$46</f>
        <v>220.464</v>
      </c>
      <c r="G17" s="105">
        <f>BUSHEL!G19*TONELADA!$B$46</f>
        <v>214.95239999999998</v>
      </c>
      <c r="H17" s="105">
        <f>BUSHEL!H19*TONELADA!$B$46</f>
        <v>209.4408</v>
      </c>
      <c r="I17" s="106">
        <f>BUSHEL!I19*TONELADA!$B$46</f>
        <v>207.6036</v>
      </c>
      <c r="J17" s="76">
        <f>BUSHEL!J19*$E$46</f>
        <v>139.06745999999998</v>
      </c>
      <c r="K17" s="98">
        <f>BUSHEL!K19*TONELADA!$E$46</f>
        <v>163.47562</v>
      </c>
    </row>
    <row r="18" spans="1:11" ht="19.5" customHeight="1">
      <c r="A18" s="78" t="s">
        <v>102</v>
      </c>
      <c r="B18" s="79"/>
      <c r="C18" s="102"/>
      <c r="D18" s="103"/>
      <c r="E18" s="102"/>
      <c r="F18" s="102"/>
      <c r="G18" s="102"/>
      <c r="H18" s="102"/>
      <c r="I18" s="104"/>
      <c r="J18" s="80"/>
      <c r="K18" s="79">
        <f>BUSHEL!K20*TONELADA!$E$46</f>
        <v>162.393</v>
      </c>
    </row>
    <row r="19" spans="1:11" ht="19.5" customHeight="1">
      <c r="A19" s="73" t="s">
        <v>12</v>
      </c>
      <c r="B19" s="74">
        <f>BUSHEL!B21*TONELADA!$B$46</f>
        <v>172.05378</v>
      </c>
      <c r="C19" s="75"/>
      <c r="D19" s="95">
        <f>IF(BUSHEL!D21&gt;0,BUSHEL!D21*TONELADA!$B$46,"")</f>
        <v>172.88052</v>
      </c>
      <c r="E19" s="75"/>
      <c r="F19" s="75"/>
      <c r="G19" s="75"/>
      <c r="H19" s="75"/>
      <c r="I19" s="96"/>
      <c r="J19" s="76">
        <f>BUSHEL!J21*$E$46</f>
        <v>141.13428</v>
      </c>
      <c r="K19" s="98">
        <f>BUSHEL!K21*TONELADA!$E$46</f>
        <v>163.18035999999998</v>
      </c>
    </row>
    <row r="20" spans="1:11" ht="19.5" customHeight="1">
      <c r="A20" s="89" t="s">
        <v>113</v>
      </c>
      <c r="B20" s="90"/>
      <c r="C20" s="91"/>
      <c r="D20" s="92"/>
      <c r="E20" s="91"/>
      <c r="F20" s="91"/>
      <c r="G20" s="91"/>
      <c r="H20" s="91"/>
      <c r="I20" s="93"/>
      <c r="J20" s="94"/>
      <c r="K20" s="90"/>
    </row>
    <row r="21" spans="1:11" ht="19.5" customHeight="1">
      <c r="A21" s="73" t="s">
        <v>13</v>
      </c>
      <c r="B21" s="74">
        <f>BUSHEL!B23*TONELADA!$B$46</f>
        <v>174.80957999999998</v>
      </c>
      <c r="C21" s="75"/>
      <c r="D21" s="95">
        <f>IF(BUSHEL!D23&gt;0,BUSHEL!D23*TONELADA!$B$46,"")</f>
        <v>176.55491999999998</v>
      </c>
      <c r="E21" s="75"/>
      <c r="F21" s="75"/>
      <c r="G21" s="75"/>
      <c r="H21" s="75"/>
      <c r="I21" s="96"/>
      <c r="J21" s="76">
        <f>BUSHEL!J23*$E$46</f>
        <v>143.49635999999998</v>
      </c>
      <c r="K21" s="74"/>
    </row>
    <row r="22" spans="1:11" ht="19.5" customHeight="1">
      <c r="A22" s="78" t="s">
        <v>114</v>
      </c>
      <c r="B22" s="79"/>
      <c r="C22" s="102"/>
      <c r="D22" s="103"/>
      <c r="E22" s="102"/>
      <c r="F22" s="102"/>
      <c r="G22" s="102"/>
      <c r="H22" s="102"/>
      <c r="I22" s="104"/>
      <c r="J22" s="80"/>
      <c r="K22" s="79"/>
    </row>
    <row r="23" spans="1:11" ht="19.5" customHeight="1">
      <c r="A23" s="73" t="s">
        <v>14</v>
      </c>
      <c r="B23" s="74">
        <f>BUSHEL!B25*TONELADA!$B$46</f>
        <v>178.39212</v>
      </c>
      <c r="C23" s="75"/>
      <c r="D23" s="95">
        <f>IF(BUSHEL!D25&gt;0,BUSHEL!D25*TONELADA!$B$46,"")</f>
        <v>181.79094</v>
      </c>
      <c r="E23" s="75"/>
      <c r="F23" s="75"/>
      <c r="G23" s="75"/>
      <c r="H23" s="75"/>
      <c r="I23" s="96"/>
      <c r="J23" s="76">
        <f>BUSHEL!J25*$E$46</f>
        <v>145.76002</v>
      </c>
      <c r="K23" s="74"/>
    </row>
    <row r="24" spans="1:11" ht="19.5" customHeight="1">
      <c r="A24" s="89" t="s">
        <v>115</v>
      </c>
      <c r="B24" s="90"/>
      <c r="C24" s="91"/>
      <c r="D24" s="92"/>
      <c r="E24" s="91"/>
      <c r="F24" s="91"/>
      <c r="G24" s="91"/>
      <c r="H24" s="91"/>
      <c r="I24" s="93"/>
      <c r="J24" s="94"/>
      <c r="K24" s="90"/>
    </row>
    <row r="25" spans="1:11" ht="19.5" customHeight="1">
      <c r="A25" s="73" t="s">
        <v>116</v>
      </c>
      <c r="B25" s="74"/>
      <c r="C25" s="75"/>
      <c r="D25" s="95"/>
      <c r="E25" s="75"/>
      <c r="F25" s="75"/>
      <c r="G25" s="75"/>
      <c r="H25" s="75"/>
      <c r="I25" s="96"/>
      <c r="J25" s="76"/>
      <c r="K25" s="74"/>
    </row>
    <row r="26" spans="1:11" ht="19.5" customHeight="1">
      <c r="A26" s="78" t="s">
        <v>15</v>
      </c>
      <c r="B26" s="79">
        <f>BUSHEL!B28*TONELADA!$B$46</f>
        <v>183.72</v>
      </c>
      <c r="C26" s="102"/>
      <c r="D26" s="103">
        <f>IF(BUSHEL!D28&gt;0,BUSHEL!D28*TONELADA!$B$46,"")</f>
        <v>189.32345999999998</v>
      </c>
      <c r="E26" s="102"/>
      <c r="F26" s="102"/>
      <c r="G26" s="102"/>
      <c r="H26" s="102"/>
      <c r="I26" s="104"/>
      <c r="J26" s="80">
        <f>BUSHEL!J28*$E$46</f>
        <v>148.90946</v>
      </c>
      <c r="K26" s="79"/>
    </row>
    <row r="27" spans="1:11" ht="19.5" customHeight="1">
      <c r="A27" s="89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3" t="s">
        <v>11</v>
      </c>
      <c r="B28" s="74">
        <f>BUSHEL!B30*TONELADA!$B$46</f>
        <v>188.03742</v>
      </c>
      <c r="C28" s="75"/>
      <c r="D28" s="95">
        <f>IF(BUSHEL!D30&gt;0,BUSHEL!D30*TONELADA!$B$46,"")</f>
        <v>194.65134</v>
      </c>
      <c r="E28" s="75"/>
      <c r="F28" s="75"/>
      <c r="G28" s="75"/>
      <c r="H28" s="75"/>
      <c r="I28" s="96"/>
      <c r="J28" s="76">
        <f>BUSHEL!J30*$E$46</f>
        <v>152.74784</v>
      </c>
      <c r="K28" s="74"/>
    </row>
    <row r="29" spans="1:11" ht="19.5" customHeight="1">
      <c r="A29" s="89" t="s">
        <v>12</v>
      </c>
      <c r="B29" s="90">
        <f>BUSHEL!B31*TONELADA!$B$46</f>
        <v>190.88508</v>
      </c>
      <c r="C29" s="91"/>
      <c r="D29" s="92">
        <f>IF(BUSHEL!D31&gt;0,BUSHEL!D31*TONELADA!$B$46,"")</f>
        <v>197.77458</v>
      </c>
      <c r="E29" s="91"/>
      <c r="F29" s="91"/>
      <c r="G29" s="91"/>
      <c r="H29" s="91"/>
      <c r="I29" s="93"/>
      <c r="J29" s="94">
        <f>BUSHEL!J31*$E$46</f>
        <v>155.30676</v>
      </c>
      <c r="K29" s="90"/>
    </row>
    <row r="30" spans="1:11" ht="19.5" customHeight="1">
      <c r="A30" s="73" t="s">
        <v>13</v>
      </c>
      <c r="B30" s="74">
        <f>BUSHEL!B32*TONELADA!$B$46</f>
        <v>189.59904</v>
      </c>
      <c r="C30" s="75"/>
      <c r="D30" s="95">
        <f>IF(BUSHEL!D32&gt;0,BUSHEL!D32*TONELADA!$B$46,"")</f>
        <v>199.7955</v>
      </c>
      <c r="E30" s="75"/>
      <c r="F30" s="75"/>
      <c r="G30" s="75"/>
      <c r="H30" s="75"/>
      <c r="I30" s="96"/>
      <c r="J30" s="76">
        <f>BUSHEL!J32*$E$46</f>
        <v>157.27516</v>
      </c>
      <c r="K30" s="74"/>
    </row>
    <row r="31" spans="1:11" ht="19.5" customHeight="1">
      <c r="A31" s="89" t="s">
        <v>14</v>
      </c>
      <c r="B31" s="90">
        <f>BUSHEL!B33*TONELADA!$B$46</f>
        <v>196.48854</v>
      </c>
      <c r="C31" s="91"/>
      <c r="D31" s="92">
        <f>IF(BUSHEL!D33&gt;0,BUSHEL!D33*TONELADA!$B$46,"")</f>
        <v>203.4699</v>
      </c>
      <c r="E31" s="91"/>
      <c r="F31" s="91"/>
      <c r="G31" s="91"/>
      <c r="H31" s="91"/>
      <c r="I31" s="93"/>
      <c r="J31" s="94">
        <f>BUSHEL!J33*$E$46</f>
        <v>155.79886</v>
      </c>
      <c r="K31" s="90"/>
    </row>
    <row r="32" spans="1:11" ht="19.5" customHeight="1">
      <c r="A32" s="73" t="s">
        <v>15</v>
      </c>
      <c r="B32" s="74">
        <f>BUSHEL!B34*TONELADA!$B$46</f>
        <v>197.95829999999998</v>
      </c>
      <c r="C32" s="75"/>
      <c r="D32" s="95">
        <f>IF(BUSHEL!D34&gt;0,BUSHEL!D34*TONELADA!$B$46,"")</f>
        <v>206.59314</v>
      </c>
      <c r="E32" s="75"/>
      <c r="F32" s="75"/>
      <c r="G32" s="75"/>
      <c r="H32" s="75"/>
      <c r="I32" s="96"/>
      <c r="J32" s="76">
        <f>BUSHEL!J34*$E$46</f>
        <v>155.50359999999998</v>
      </c>
      <c r="K32" s="74"/>
    </row>
    <row r="33" spans="1:11" ht="19.5" customHeight="1">
      <c r="A33" s="89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3" t="s">
        <v>11</v>
      </c>
      <c r="B34" s="74">
        <f>BUSHEL!B36*TONELADA!$B$46</f>
        <v>200.89782</v>
      </c>
      <c r="C34" s="75"/>
      <c r="D34" s="95">
        <f>IF(BUSHEL!D36&gt;0,BUSHEL!D36*TONELADA!$B$46,"")</f>
        <v>207.97104</v>
      </c>
      <c r="E34" s="75"/>
      <c r="F34" s="75"/>
      <c r="G34" s="75"/>
      <c r="H34" s="75"/>
      <c r="I34" s="96"/>
      <c r="J34" s="76">
        <f>BUSHEL!J36*$E$46</f>
        <v>159.24356</v>
      </c>
      <c r="K34" s="74"/>
    </row>
    <row r="35" spans="1:11" ht="19.5" customHeight="1">
      <c r="A35" s="89" t="s">
        <v>12</v>
      </c>
      <c r="B35" s="90">
        <f>BUSHEL!B37*TONELADA!$B$46</f>
        <v>200.89782</v>
      </c>
      <c r="C35" s="91"/>
      <c r="D35" s="92">
        <f>IF(BUSHEL!D37&gt;0,BUSHEL!D37*TONELADA!$B$46,"")</f>
        <v>207.97104</v>
      </c>
      <c r="E35" s="91"/>
      <c r="F35" s="91"/>
      <c r="G35" s="91"/>
      <c r="H35" s="91"/>
      <c r="I35" s="93"/>
      <c r="J35" s="94">
        <f>BUSHEL!J37*$E$46</f>
        <v>161.80248</v>
      </c>
      <c r="K35" s="90"/>
    </row>
    <row r="36" spans="1:11" ht="19.5" customHeight="1">
      <c r="A36" s="73" t="s">
        <v>13</v>
      </c>
      <c r="B36" s="74">
        <f>BUSHEL!B38*TONELADA!$B$46</f>
        <v>194.7432</v>
      </c>
      <c r="C36" s="75"/>
      <c r="D36" s="95">
        <f>IF(BUSHEL!D38&gt;0,BUSHEL!D38*TONELADA!$B$46,"")</f>
        <v>207.97104</v>
      </c>
      <c r="E36" s="75"/>
      <c r="F36" s="75"/>
      <c r="G36" s="75"/>
      <c r="H36" s="75"/>
      <c r="I36" s="96"/>
      <c r="J36" s="76">
        <f>BUSHEL!J38*$E$46</f>
        <v>163.27877999999998</v>
      </c>
      <c r="K36" s="74"/>
    </row>
    <row r="37" spans="1:11" ht="19.5" customHeight="1">
      <c r="A37" s="89" t="s">
        <v>14</v>
      </c>
      <c r="B37" s="90"/>
      <c r="C37" s="91"/>
      <c r="D37" s="92"/>
      <c r="E37" s="91"/>
      <c r="F37" s="91"/>
      <c r="G37" s="91"/>
      <c r="H37" s="91"/>
      <c r="I37" s="93"/>
      <c r="J37" s="94">
        <f>BUSHEL!J39*$E$46</f>
        <v>162.09774</v>
      </c>
      <c r="K37" s="90"/>
    </row>
    <row r="38" spans="1:11" ht="19.5" customHeight="1">
      <c r="A38" s="73" t="s">
        <v>15</v>
      </c>
      <c r="B38" s="74"/>
      <c r="C38" s="75"/>
      <c r="D38" s="95"/>
      <c r="E38" s="75"/>
      <c r="F38" s="75"/>
      <c r="G38" s="75"/>
      <c r="H38" s="75"/>
      <c r="I38" s="96"/>
      <c r="J38" s="76">
        <f>BUSHEL!J40*$E$46</f>
        <v>160.22776</v>
      </c>
      <c r="K38" s="74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3" t="s">
        <v>15</v>
      </c>
      <c r="B41" s="74"/>
      <c r="C41" s="75"/>
      <c r="D41" s="95"/>
      <c r="E41" s="75"/>
      <c r="F41" s="75"/>
      <c r="G41" s="75"/>
      <c r="H41" s="75"/>
      <c r="I41" s="96"/>
      <c r="J41" s="76"/>
      <c r="K41" s="74"/>
    </row>
    <row r="42" ht="19.5" customHeight="1"/>
    <row r="43" spans="1:11" ht="19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>
        <v>67</v>
      </c>
      <c r="C5" s="46" t="s">
        <v>145</v>
      </c>
    </row>
    <row r="6" spans="1:3" ht="15">
      <c r="A6" s="52" t="s">
        <v>121</v>
      </c>
      <c r="B6" s="53">
        <v>68</v>
      </c>
      <c r="C6" s="53" t="s">
        <v>145</v>
      </c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2"/>
      <c r="B14" s="113"/>
      <c r="C14" s="113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45" sqref="B4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>
        <v>114</v>
      </c>
      <c r="C6" s="46">
        <f>IF($B$20&gt;0,B6+$B$20," -")</f>
        <v>139</v>
      </c>
      <c r="D6" s="46">
        <f>B6+B19</f>
        <v>124</v>
      </c>
      <c r="E6" s="62">
        <f>B6+B18</f>
        <v>109</v>
      </c>
      <c r="F6" s="46">
        <f>B6+B17</f>
        <v>104</v>
      </c>
      <c r="G6" s="46" t="s">
        <v>145</v>
      </c>
    </row>
    <row r="7" spans="1:7" ht="15">
      <c r="A7" s="52" t="s">
        <v>121</v>
      </c>
      <c r="B7" s="53">
        <v>114</v>
      </c>
      <c r="C7" s="53">
        <f>IF($B$20&gt;0,B7+$B$20," -")</f>
        <v>139</v>
      </c>
      <c r="D7" s="53">
        <f>B7+B19</f>
        <v>124</v>
      </c>
      <c r="E7" s="53">
        <f>B6+B18</f>
        <v>109</v>
      </c>
      <c r="F7" s="53">
        <f>B6+B17</f>
        <v>104</v>
      </c>
      <c r="G7" s="58" t="s">
        <v>145</v>
      </c>
    </row>
    <row r="8" spans="1:7" ht="15">
      <c r="A8" s="54" t="s">
        <v>122</v>
      </c>
      <c r="B8" s="46">
        <v>114</v>
      </c>
      <c r="C8" s="46">
        <f>IF($B$20&gt;0,B8+$B$20," -")</f>
        <v>139</v>
      </c>
      <c r="D8" s="46">
        <f>B8+B19</f>
        <v>124</v>
      </c>
      <c r="E8" s="62">
        <f>B6+B18</f>
        <v>109</v>
      </c>
      <c r="F8" s="46">
        <f>B6+B17</f>
        <v>104</v>
      </c>
      <c r="G8" s="46" t="s">
        <v>145</v>
      </c>
    </row>
    <row r="9" spans="1:7" ht="15">
      <c r="A9" s="52" t="s">
        <v>27</v>
      </c>
      <c r="B9" s="53"/>
      <c r="C9" s="53"/>
      <c r="D9" s="53"/>
      <c r="E9" s="53"/>
      <c r="F9" s="53"/>
      <c r="G9" s="58"/>
    </row>
    <row r="10" spans="1:7" ht="15">
      <c r="A10" s="54" t="s">
        <v>143</v>
      </c>
      <c r="B10" s="46"/>
      <c r="C10" s="46"/>
      <c r="D10" s="46"/>
      <c r="E10" s="62"/>
      <c r="F10" s="46"/>
      <c r="G10" s="46"/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7">
        <v>-5</v>
      </c>
      <c r="C18" s="77"/>
      <c r="D18" s="77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>
        <v>63</v>
      </c>
      <c r="C5" s="46" t="s">
        <v>145</v>
      </c>
    </row>
    <row r="6" spans="1:3" ht="15">
      <c r="A6" s="52" t="s">
        <v>121</v>
      </c>
      <c r="B6" s="53">
        <v>62</v>
      </c>
      <c r="C6" s="53" t="s">
        <v>145</v>
      </c>
    </row>
    <row r="7" spans="1:3" ht="15">
      <c r="A7" s="54" t="s">
        <v>122</v>
      </c>
      <c r="B7" s="46">
        <v>62</v>
      </c>
      <c r="C7" s="46" t="s">
        <v>145</v>
      </c>
    </row>
    <row r="8" spans="1:3" ht="15">
      <c r="A8" s="52" t="s">
        <v>27</v>
      </c>
      <c r="B8" s="53">
        <v>54</v>
      </c>
      <c r="C8" s="53" t="s">
        <v>146</v>
      </c>
    </row>
    <row r="9" spans="1:3" ht="15">
      <c r="A9" s="54" t="s">
        <v>143</v>
      </c>
      <c r="B9" s="46">
        <v>56</v>
      </c>
      <c r="C9" s="46" t="s">
        <v>146</v>
      </c>
    </row>
    <row r="10" spans="1:3" ht="15">
      <c r="A10" s="52" t="s">
        <v>144</v>
      </c>
      <c r="B10" s="53"/>
      <c r="C10" s="53"/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  <row r="16" ht="15">
      <c r="A16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E26" sqref="E26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8">
        <v>42375</v>
      </c>
      <c r="E4" s="33">
        <v>462.75</v>
      </c>
      <c r="F4" t="s">
        <v>62</v>
      </c>
      <c r="G4" t="s">
        <v>63</v>
      </c>
      <c r="H4" s="88">
        <v>42375</v>
      </c>
      <c r="I4" s="33">
        <v>461</v>
      </c>
      <c r="J4" t="s">
        <v>70</v>
      </c>
      <c r="K4" t="s">
        <v>71</v>
      </c>
      <c r="L4" s="88">
        <v>42375</v>
      </c>
      <c r="M4" s="33">
        <v>353.25</v>
      </c>
    </row>
    <row r="5" spans="2:13" ht="15">
      <c r="B5" t="s">
        <v>57</v>
      </c>
      <c r="C5" t="s">
        <v>60</v>
      </c>
      <c r="D5" s="88">
        <v>42375</v>
      </c>
      <c r="E5" s="33">
        <v>468.25</v>
      </c>
      <c r="F5" t="s">
        <v>64</v>
      </c>
      <c r="G5" t="s">
        <v>65</v>
      </c>
      <c r="H5" s="88">
        <v>42375</v>
      </c>
      <c r="I5" s="33">
        <v>470.5</v>
      </c>
      <c r="J5" t="s">
        <v>72</v>
      </c>
      <c r="K5" t="s">
        <v>73</v>
      </c>
      <c r="L5" s="88">
        <v>42375</v>
      </c>
      <c r="M5" s="33">
        <v>358.5</v>
      </c>
    </row>
    <row r="6" spans="2:13" ht="15">
      <c r="B6" t="s">
        <v>58</v>
      </c>
      <c r="C6" t="s">
        <v>61</v>
      </c>
      <c r="D6" s="88">
        <v>42375</v>
      </c>
      <c r="E6" s="33">
        <v>475.75</v>
      </c>
      <c r="F6" t="s">
        <v>66</v>
      </c>
      <c r="G6" t="s">
        <v>67</v>
      </c>
      <c r="H6" s="88">
        <v>42375</v>
      </c>
      <c r="I6" s="33">
        <v>480.5</v>
      </c>
      <c r="J6" t="s">
        <v>49</v>
      </c>
      <c r="K6" t="s">
        <v>50</v>
      </c>
      <c r="L6" s="88">
        <v>42375</v>
      </c>
      <c r="M6" s="33">
        <v>364.5</v>
      </c>
    </row>
    <row r="7" spans="2:13" ht="15">
      <c r="B7" t="s">
        <v>80</v>
      </c>
      <c r="C7" t="s">
        <v>81</v>
      </c>
      <c r="D7" s="88">
        <v>42375</v>
      </c>
      <c r="E7" s="33">
        <v>485.5</v>
      </c>
      <c r="F7" t="s">
        <v>88</v>
      </c>
      <c r="G7" t="s">
        <v>89</v>
      </c>
      <c r="H7" s="88">
        <v>42375</v>
      </c>
      <c r="I7" s="33">
        <v>494.75</v>
      </c>
      <c r="J7" t="s">
        <v>74</v>
      </c>
      <c r="K7" t="s">
        <v>75</v>
      </c>
      <c r="L7" s="88">
        <v>42375</v>
      </c>
      <c r="M7" s="33">
        <v>370.25</v>
      </c>
    </row>
    <row r="8" spans="2:13" ht="15">
      <c r="B8" t="s">
        <v>82</v>
      </c>
      <c r="C8" t="s">
        <v>83</v>
      </c>
      <c r="D8" s="88">
        <v>42375</v>
      </c>
      <c r="E8" s="33">
        <v>500</v>
      </c>
      <c r="F8" t="s">
        <v>90</v>
      </c>
      <c r="G8" t="s">
        <v>91</v>
      </c>
      <c r="H8" s="88">
        <v>42375</v>
      </c>
      <c r="I8" s="33">
        <v>515.25</v>
      </c>
      <c r="J8" t="s">
        <v>51</v>
      </c>
      <c r="K8" t="s">
        <v>52</v>
      </c>
      <c r="L8" s="88">
        <v>42375</v>
      </c>
      <c r="M8" s="33">
        <v>378.25</v>
      </c>
    </row>
    <row r="9" spans="2:13" ht="15">
      <c r="B9" t="s">
        <v>84</v>
      </c>
      <c r="C9" t="s">
        <v>85</v>
      </c>
      <c r="D9" s="88">
        <v>42375</v>
      </c>
      <c r="E9" s="33">
        <v>511.75</v>
      </c>
      <c r="F9" t="s">
        <v>92</v>
      </c>
      <c r="G9" t="s">
        <v>93</v>
      </c>
      <c r="H9" s="88">
        <v>42375</v>
      </c>
      <c r="I9" s="33">
        <v>529.75</v>
      </c>
      <c r="J9" t="s">
        <v>103</v>
      </c>
      <c r="K9" t="s">
        <v>104</v>
      </c>
      <c r="L9" s="88">
        <v>42375</v>
      </c>
      <c r="M9" s="33">
        <v>388</v>
      </c>
    </row>
    <row r="10" spans="2:13" ht="15">
      <c r="B10" t="s">
        <v>86</v>
      </c>
      <c r="C10" t="s">
        <v>87</v>
      </c>
      <c r="D10" s="88">
        <v>42375</v>
      </c>
      <c r="E10" s="33">
        <v>519.5</v>
      </c>
      <c r="F10" t="s">
        <v>94</v>
      </c>
      <c r="G10" t="s">
        <v>95</v>
      </c>
      <c r="H10" s="88">
        <v>42375</v>
      </c>
      <c r="I10" s="33">
        <v>538.25</v>
      </c>
      <c r="J10" t="s">
        <v>105</v>
      </c>
      <c r="K10" t="s">
        <v>106</v>
      </c>
      <c r="L10" s="88">
        <v>42375</v>
      </c>
      <c r="M10" s="33">
        <v>394.5</v>
      </c>
    </row>
    <row r="11" spans="2:13" ht="15">
      <c r="B11" t="s">
        <v>96</v>
      </c>
      <c r="C11" t="s">
        <v>97</v>
      </c>
      <c r="D11" s="88">
        <v>42375</v>
      </c>
      <c r="E11" s="33">
        <v>516</v>
      </c>
      <c r="F11" t="s">
        <v>98</v>
      </c>
      <c r="G11" t="s">
        <v>99</v>
      </c>
      <c r="H11" s="88">
        <v>42375</v>
      </c>
      <c r="I11" s="33">
        <v>543.75</v>
      </c>
      <c r="J11" t="s">
        <v>76</v>
      </c>
      <c r="K11" t="s">
        <v>77</v>
      </c>
      <c r="L11" s="88">
        <v>42375</v>
      </c>
      <c r="M11" s="33">
        <v>399.5</v>
      </c>
    </row>
    <row r="12" spans="2:13" ht="15">
      <c r="B12" t="s">
        <v>123</v>
      </c>
      <c r="C12" t="s">
        <v>124</v>
      </c>
      <c r="D12" s="88">
        <v>42375</v>
      </c>
      <c r="E12" s="33">
        <v>534.75</v>
      </c>
      <c r="F12" t="s">
        <v>125</v>
      </c>
      <c r="G12" t="s">
        <v>126</v>
      </c>
      <c r="H12" s="88">
        <v>42375</v>
      </c>
      <c r="I12" s="33">
        <v>553.75</v>
      </c>
      <c r="J12" t="s">
        <v>107</v>
      </c>
      <c r="K12" t="s">
        <v>108</v>
      </c>
      <c r="L12" s="88">
        <v>42375</v>
      </c>
      <c r="M12" s="33">
        <v>395.75</v>
      </c>
    </row>
    <row r="13" spans="2:13" ht="15">
      <c r="B13" t="s">
        <v>127</v>
      </c>
      <c r="C13" t="s">
        <v>128</v>
      </c>
      <c r="D13" s="88">
        <v>42375</v>
      </c>
      <c r="E13" s="33">
        <v>538.75</v>
      </c>
      <c r="F13" t="s">
        <v>129</v>
      </c>
      <c r="G13" t="s">
        <v>130</v>
      </c>
      <c r="H13" s="88">
        <v>42375</v>
      </c>
      <c r="I13" s="33">
        <v>562.25</v>
      </c>
      <c r="J13" t="s">
        <v>78</v>
      </c>
      <c r="K13" t="s">
        <v>79</v>
      </c>
      <c r="L13" s="88">
        <v>42375</v>
      </c>
      <c r="M13" s="33">
        <v>395</v>
      </c>
    </row>
    <row r="14" spans="2:13" ht="15">
      <c r="B14" t="s">
        <v>131</v>
      </c>
      <c r="C14" t="s">
        <v>132</v>
      </c>
      <c r="D14" s="88">
        <v>42375</v>
      </c>
      <c r="E14" s="33">
        <v>546.75</v>
      </c>
      <c r="F14" t="s">
        <v>133</v>
      </c>
      <c r="G14" t="s">
        <v>134</v>
      </c>
      <c r="H14" s="88">
        <v>42375</v>
      </c>
      <c r="I14" s="33">
        <v>566</v>
      </c>
      <c r="J14" t="s">
        <v>148</v>
      </c>
      <c r="K14" t="s">
        <v>149</v>
      </c>
      <c r="L14" s="88">
        <v>42375</v>
      </c>
      <c r="M14" s="33">
        <v>404.5</v>
      </c>
    </row>
    <row r="15" spans="2:13" ht="15">
      <c r="B15" t="s">
        <v>135</v>
      </c>
      <c r="C15" t="s">
        <v>136</v>
      </c>
      <c r="D15" s="88">
        <v>42375</v>
      </c>
      <c r="E15" s="33">
        <v>546.75</v>
      </c>
      <c r="F15" t="s">
        <v>137</v>
      </c>
      <c r="G15" t="s">
        <v>138</v>
      </c>
      <c r="H15" s="88">
        <v>42375</v>
      </c>
      <c r="I15" s="33">
        <v>566</v>
      </c>
      <c r="J15" t="s">
        <v>150</v>
      </c>
      <c r="K15" t="s">
        <v>151</v>
      </c>
      <c r="L15" s="88">
        <v>42375</v>
      </c>
      <c r="M15" s="33">
        <v>411</v>
      </c>
    </row>
    <row r="16" spans="2:13" ht="15">
      <c r="B16" t="s">
        <v>139</v>
      </c>
      <c r="C16" t="s">
        <v>140</v>
      </c>
      <c r="D16" s="88">
        <v>42375</v>
      </c>
      <c r="E16" s="33">
        <v>530</v>
      </c>
      <c r="F16" t="s">
        <v>141</v>
      </c>
      <c r="G16" t="s">
        <v>142</v>
      </c>
      <c r="H16" s="88">
        <v>42375</v>
      </c>
      <c r="I16" s="33">
        <v>566</v>
      </c>
      <c r="J16" t="s">
        <v>109</v>
      </c>
      <c r="K16" t="s">
        <v>110</v>
      </c>
      <c r="L16" s="88">
        <v>42375</v>
      </c>
      <c r="M16" s="33">
        <v>414.75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 s="114">
        <v>0</v>
      </c>
      <c r="J17" t="s">
        <v>154</v>
      </c>
      <c r="K17" t="s">
        <v>155</v>
      </c>
      <c r="L17" s="88">
        <v>42375</v>
      </c>
      <c r="M17" s="33">
        <v>411.75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8">
        <v>42375</v>
      </c>
      <c r="M18" s="33">
        <v>407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8">
        <v>42375</v>
      </c>
      <c r="M19" s="33">
        <v>410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8">
        <v>42375</v>
      </c>
      <c r="M20" s="33">
        <v>413.5</v>
      </c>
    </row>
    <row r="21" spans="2:13" ht="15">
      <c r="B21"/>
      <c r="C21"/>
      <c r="D21" s="88"/>
      <c r="E21" s="33"/>
      <c r="F21"/>
      <c r="G21"/>
      <c r="H21" s="88"/>
      <c r="I21" s="33"/>
      <c r="J21"/>
      <c r="K21"/>
      <c r="L21"/>
      <c r="M21"/>
    </row>
    <row r="22" spans="2:13" ht="15">
      <c r="B22"/>
      <c r="C22"/>
      <c r="D22" s="88"/>
      <c r="E22" s="33"/>
      <c r="F22"/>
      <c r="G22"/>
      <c r="H22" s="88"/>
      <c r="I22" s="33"/>
      <c r="J22"/>
      <c r="K22"/>
      <c r="L22"/>
      <c r="M22"/>
    </row>
    <row r="25" spans="3:9" ht="15.75">
      <c r="C25" s="69" t="s">
        <v>119</v>
      </c>
      <c r="D25" s="54" t="s">
        <v>160</v>
      </c>
      <c r="E25" s="54">
        <v>6</v>
      </c>
      <c r="F25" s="68" t="s">
        <v>53</v>
      </c>
      <c r="G25" t="s">
        <v>120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2016-01-05T13:28:06Z</cp:lastPrinted>
  <dcterms:created xsi:type="dcterms:W3CDTF">2013-02-26T05:01:27Z</dcterms:created>
  <dcterms:modified xsi:type="dcterms:W3CDTF">2016-01-07T13:28:59Z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