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380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'BUSHEL'!$A$1:$K$46</definedName>
    <definedName name="_xlnm.Print_Area" localSheetId="5">'Datos'!$A$1:$M$3</definedName>
    <definedName name="_xlnm.Print_Area" localSheetId="1">'TONELADA'!$A$1:$L$57</definedName>
  </definedNames>
  <calcPr fullCalcOnLoad="1"/>
</workbook>
</file>

<file path=xl/sharedStrings.xml><?xml version="1.0" encoding="utf-8"?>
<sst xmlns="http://schemas.openxmlformats.org/spreadsheetml/2006/main" count="271" uniqueCount="159">
  <si>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</si>
  <si>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</si>
  <si>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</si>
  <si>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</si>
  <si>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</si>
  <si>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</si>
  <si>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</si>
  <si>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</si>
  <si>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</si>
  <si>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</si>
  <si>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</si>
  <si>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</si>
  <si>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</si>
  <si>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</si>
  <si>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</si>
  <si>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</si>
  <si>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</si>
  <si>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</si>
  <si>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</si>
  <si>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</si>
  <si>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</si>
  <si>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</si>
  <si>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</si>
  <si>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</si>
  <si>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</si>
  <si>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</si>
  <si>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</si>
  <si>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</si>
  <si>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</si>
  <si>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</si>
  <si>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</si>
  <si>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</si>
  <si>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</si>
  <si>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</si>
  <si>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</si>
  <si>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</si>
  <si>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</si>
  <si>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</si>
  <si>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</si>
  <si>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</si>
  <si>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</si>
  <si>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</si>
  <si>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</si>
  <si>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</si>
  <si>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</si>
  <si>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</si>
  <si>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</si>
  <si>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</si>
  <si>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</si>
  <si>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/CN6</t>
  </si>
  <si>
    <t xml:space="preserve">CORN JUL6/d     </t>
  </si>
  <si>
    <t>/CZ6</t>
  </si>
  <si>
    <t xml:space="preserve">CORN DEC6/d     </t>
  </si>
  <si>
    <t>SRW</t>
  </si>
  <si>
    <t>/WH6</t>
  </si>
  <si>
    <t>/WK6</t>
  </si>
  <si>
    <t>/WN6</t>
  </si>
  <si>
    <t>WHEAT SRW MAR6/d</t>
  </si>
  <si>
    <t>WHEAT SRW MAY6/d</t>
  </si>
  <si>
    <t>WHEAT SRW JUL6/d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</si>
  <si>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</si>
  <si>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</si>
  <si>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</si>
  <si>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</si>
  <si>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</si>
  <si>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</si>
  <si>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</si>
  <si>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</si>
  <si>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</si>
  <si>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</si>
  <si>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</si>
  <si>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</si>
  <si>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</si>
  <si>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</si>
  <si>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</si>
  <si>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</si>
  <si>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</si>
  <si>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</si>
  <si>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</si>
  <si>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</si>
  <si>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</si>
  <si>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</si>
  <si>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</si>
  <si>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</si>
  <si>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</si>
  <si>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</si>
  <si>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</si>
  <si>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</si>
  <si>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</si>
  <si>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</si>
  <si>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</si>
  <si>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</si>
  <si>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</si>
  <si>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</si>
  <si>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</si>
  <si>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</si>
  <si>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</si>
  <si>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</si>
  <si>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</si>
  <si>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</si>
  <si>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</si>
  <si>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</si>
  <si>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</si>
  <si>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</si>
  <si>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</si>
  <si>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</si>
  <si>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</si>
  <si>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</si>
  <si>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</si>
  <si>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</si>
  <si>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</si>
  <si>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</si>
  <si>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>AGO</t>
  </si>
  <si>
    <t>OCT</t>
  </si>
  <si>
    <t>NOV</t>
  </si>
  <si>
    <t>UD$/TON</t>
  </si>
  <si>
    <t>USDCENT/BUSHEL</t>
  </si>
  <si>
    <t>FECHA</t>
  </si>
  <si>
    <t>Enero</t>
  </si>
  <si>
    <t>Febrero</t>
  </si>
  <si>
    <t>Marzo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</si>
  <si>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</si>
  <si>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</si>
  <si>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</si>
  <si>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</si>
  <si>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</si>
  <si>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</si>
  <si>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</si>
  <si>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</si>
  <si>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</si>
  <si>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</si>
  <si>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</si>
  <si>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</si>
  <si>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</si>
  <si>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</si>
  <si>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</si>
  <si>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</si>
  <si>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</si>
  <si>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</si>
  <si>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</si>
  <si>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</si>
  <si>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Mayo</t>
  </si>
  <si>
    <t>Junio</t>
  </si>
  <si>
    <t xml:space="preserve"> +H</t>
  </si>
  <si>
    <t xml:space="preserve"> +K</t>
  </si>
  <si>
    <t xml:space="preserve"> +N</t>
  </si>
  <si>
    <t>/CH8</t>
  </si>
  <si>
    <t xml:space="preserve">CORN MAR8/d     </t>
  </si>
  <si>
    <t>/CK8</t>
  </si>
  <si>
    <t xml:space="preserve">CORN MAY8/d     </t>
  </si>
  <si>
    <t>/KWU8</t>
  </si>
  <si>
    <t>WHEAT HRW SEP8/d</t>
  </si>
  <si>
    <t>/CU8</t>
  </si>
  <si>
    <t xml:space="preserve">CORN SEP8/d     </t>
  </si>
  <si>
    <t>/CN9</t>
  </si>
  <si>
    <t xml:space="preserve">CORN JUL9/d     </t>
  </si>
  <si>
    <t>/CZ9</t>
  </si>
  <si>
    <t xml:space="preserve">CORN DEC9/d     </t>
  </si>
  <si>
    <t>Jueves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</si>
</sst>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2" fontId="0" fillId="0" borderId="0" xfId="0" applyNumberFormat="1" applyAlignment="1">
      <alignment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PageLayoutView="0" workbookViewId="0" topLeftCell="A4">
      <selection activeCell="E11" sqref="E11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6:11" ht="15.75">
      <c r="F8" s="4"/>
      <c r="G8" s="4"/>
      <c r="H8" s="3"/>
      <c r="I8" s="3"/>
      <c r="J8" s="4" t="str">
        <f>Datos!D25</f>
        <v>Jueves</v>
      </c>
      <c r="K8" s="4">
        <f>Datos!E25</f>
        <v>25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7" t="s">
        <v>116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18" t="s">
        <v>0</v>
      </c>
      <c r="C13" s="118"/>
      <c r="D13" s="119" t="s">
        <v>0</v>
      </c>
      <c r="E13" s="119"/>
      <c r="F13" s="119"/>
      <c r="G13" s="119"/>
      <c r="H13" s="119"/>
      <c r="I13" s="119"/>
      <c r="J13" s="120" t="s">
        <v>1</v>
      </c>
      <c r="K13" s="120"/>
    </row>
    <row r="14" spans="1:11" ht="15.75">
      <c r="A14" s="8"/>
      <c r="B14" s="121" t="s">
        <v>2</v>
      </c>
      <c r="C14" s="121"/>
      <c r="D14" s="122" t="s">
        <v>3</v>
      </c>
      <c r="E14" s="122"/>
      <c r="F14" s="122"/>
      <c r="G14" s="122"/>
      <c r="H14" s="122"/>
      <c r="I14" s="122"/>
      <c r="J14" s="123" t="s">
        <v>4</v>
      </c>
      <c r="K14" s="123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66</v>
      </c>
      <c r="G15" s="13" t="s">
        <v>67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16" t="s">
        <v>98</v>
      </c>
      <c r="B17" s="29"/>
      <c r="C17" s="23"/>
      <c r="D17" s="24"/>
      <c r="E17" s="115"/>
      <c r="F17" s="108"/>
      <c r="G17" s="115"/>
      <c r="H17" s="115"/>
      <c r="I17" s="116"/>
      <c r="J17" s="25"/>
      <c r="K17" s="26"/>
    </row>
    <row r="18" spans="1:11" ht="19.5" customHeight="1">
      <c r="A18" s="16" t="s">
        <v>99</v>
      </c>
      <c r="B18" s="29"/>
      <c r="C18" s="23"/>
      <c r="D18" s="24"/>
      <c r="E18" s="115"/>
      <c r="F18" s="108"/>
      <c r="G18" s="115"/>
      <c r="H18" s="115"/>
      <c r="I18" s="116"/>
      <c r="J18" s="25"/>
      <c r="K18" s="26"/>
    </row>
    <row r="19" spans="1:11" ht="19.5" customHeight="1">
      <c r="A19" s="16" t="s">
        <v>11</v>
      </c>
      <c r="B19" s="29">
        <f>Datos!E4</f>
        <v>445.25</v>
      </c>
      <c r="C19" s="23">
        <f>B19+'Primas SRW'!B7</f>
        <v>505.25</v>
      </c>
      <c r="D19" s="24">
        <f>Datos!I4</f>
        <v>446.25</v>
      </c>
      <c r="E19" s="115">
        <f>D19+'Primas HRW'!B8</f>
        <v>551.25</v>
      </c>
      <c r="F19" s="108">
        <f>IF(H55&gt;0,D19+'Primas HRW'!C8,"-")</f>
        <v>576.25</v>
      </c>
      <c r="G19" s="115">
        <f>D19+'Primas HRW'!D8</f>
        <v>561.25</v>
      </c>
      <c r="H19" s="115">
        <f>D19+'Primas HRW'!E8</f>
        <v>546.25</v>
      </c>
      <c r="I19" s="116">
        <f>D19+'Primas HRW'!F8</f>
        <v>541.25</v>
      </c>
      <c r="J19" s="31">
        <f>Datos!M4</f>
        <v>355.5</v>
      </c>
      <c r="K19" s="26">
        <f>J19+'Primas maíz'!B7</f>
        <v>408.5</v>
      </c>
    </row>
    <row r="20" spans="1:11" ht="19.5" customHeight="1">
      <c r="A20" s="16" t="s">
        <v>100</v>
      </c>
      <c r="B20" s="29"/>
      <c r="C20" s="23">
        <f>B21+'Primas SRW'!B8</f>
        <v>514</v>
      </c>
      <c r="D20" s="24"/>
      <c r="E20" s="115">
        <f>D21+'Primas HRW'!B9</f>
        <v>557</v>
      </c>
      <c r="F20" s="115">
        <f>D21+'Primas HRW'!C9</f>
        <v>582</v>
      </c>
      <c r="G20" s="115">
        <f>D21+'Primas HRW'!D9</f>
        <v>567</v>
      </c>
      <c r="H20" s="115">
        <f>D21+'Primas HRW'!E9</f>
        <v>552</v>
      </c>
      <c r="I20" s="116">
        <f>D21+'Primas HRW'!F9</f>
        <v>547</v>
      </c>
      <c r="J20" s="31"/>
      <c r="K20" s="26">
        <f>J21+'Primas maíz'!B8</f>
        <v>410.5</v>
      </c>
    </row>
    <row r="21" spans="1:11" ht="19.5" customHeight="1">
      <c r="A21" s="16" t="s">
        <v>12</v>
      </c>
      <c r="B21" s="29">
        <f>Datos!E5</f>
        <v>454</v>
      </c>
      <c r="C21" s="23">
        <f>B21+'Primas SRW'!B9</f>
        <v>514</v>
      </c>
      <c r="D21" s="24">
        <f>Datos!I5</f>
        <v>457</v>
      </c>
      <c r="E21" s="115">
        <f>D21+'Primas HRW'!B10</f>
        <v>557</v>
      </c>
      <c r="F21" s="115">
        <f>D21+'Primas HRW'!C10</f>
        <v>582</v>
      </c>
      <c r="G21" s="115">
        <f>D21+'Primas HRW'!D10</f>
        <v>567</v>
      </c>
      <c r="H21" s="115">
        <f>D21+'Primas HRW'!E10</f>
        <v>552</v>
      </c>
      <c r="I21" s="116">
        <f>D21+'Primas HRW'!F10</f>
        <v>547</v>
      </c>
      <c r="J21" s="31">
        <f>Datos!M5</f>
        <v>360.5</v>
      </c>
      <c r="K21" s="26">
        <f>J21+'Primas maíz'!B9</f>
        <v>410.5</v>
      </c>
    </row>
    <row r="22" spans="1:11" ht="19.5" customHeight="1">
      <c r="A22" s="16" t="s">
        <v>111</v>
      </c>
      <c r="B22" s="29"/>
      <c r="C22" s="23">
        <f>B23+'Primas SRW'!B10</f>
        <v>517.25</v>
      </c>
      <c r="D22" s="24"/>
      <c r="E22" s="23"/>
      <c r="F22" s="23"/>
      <c r="G22" s="23"/>
      <c r="H22" s="23"/>
      <c r="I22" s="27"/>
      <c r="J22" s="31"/>
      <c r="K22" s="26">
        <f>J23+'Primas maíz'!B10</f>
        <v>413.75</v>
      </c>
    </row>
    <row r="23" spans="1:11" ht="19.5" customHeight="1">
      <c r="A23" s="16" t="s">
        <v>13</v>
      </c>
      <c r="B23" s="29">
        <f>Datos!E6</f>
        <v>462.25</v>
      </c>
      <c r="C23" s="23">
        <f>B23+'Primas SRW'!B11</f>
        <v>517.25</v>
      </c>
      <c r="D23" s="24">
        <f>Datos!I6</f>
        <v>467.5</v>
      </c>
      <c r="E23" s="23"/>
      <c r="F23" s="23"/>
      <c r="G23" s="23"/>
      <c r="H23" s="23"/>
      <c r="I23" s="27"/>
      <c r="J23" s="31">
        <f>Datos!M6</f>
        <v>365.75</v>
      </c>
      <c r="K23" s="26">
        <f>J23+'Primas maíz'!B11</f>
        <v>415.75</v>
      </c>
    </row>
    <row r="24" spans="1:11" ht="19.5" customHeight="1">
      <c r="A24" s="22" t="s">
        <v>112</v>
      </c>
      <c r="B24" s="45"/>
      <c r="C24" s="111"/>
      <c r="D24" s="113"/>
      <c r="E24" s="45"/>
      <c r="F24" s="45"/>
      <c r="G24" s="45"/>
      <c r="H24" s="45"/>
      <c r="I24" s="111"/>
      <c r="J24" s="113"/>
      <c r="K24" s="45"/>
    </row>
    <row r="25" spans="1:11" ht="19.5" customHeight="1">
      <c r="A25" s="16" t="s">
        <v>14</v>
      </c>
      <c r="B25" s="29">
        <f>Datos!E7</f>
        <v>473</v>
      </c>
      <c r="C25" s="23"/>
      <c r="D25" s="24">
        <f>Datos!I7</f>
        <v>480.75</v>
      </c>
      <c r="E25" s="26"/>
      <c r="F25" s="26"/>
      <c r="G25" s="26"/>
      <c r="H25" s="26"/>
      <c r="I25" s="27"/>
      <c r="J25" s="24">
        <f>Datos!M7</f>
        <v>371.5</v>
      </c>
      <c r="K25" s="26"/>
    </row>
    <row r="26" spans="1:11" ht="19.5" customHeight="1">
      <c r="A26" s="22" t="s">
        <v>113</v>
      </c>
      <c r="B26" s="45"/>
      <c r="C26" s="111"/>
      <c r="D26" s="113"/>
      <c r="E26" s="45"/>
      <c r="F26" s="45"/>
      <c r="G26" s="45"/>
      <c r="H26" s="45"/>
      <c r="I26" s="111"/>
      <c r="J26" s="113"/>
      <c r="K26" s="45"/>
    </row>
    <row r="27" spans="1:11" ht="19.5" customHeight="1">
      <c r="A27" s="22" t="s">
        <v>114</v>
      </c>
      <c r="B27" s="45"/>
      <c r="C27" s="111"/>
      <c r="D27" s="113"/>
      <c r="E27" s="45"/>
      <c r="F27" s="45"/>
      <c r="G27" s="45"/>
      <c r="H27" s="45"/>
      <c r="I27" s="111"/>
      <c r="J27" s="113"/>
      <c r="K27" s="45"/>
    </row>
    <row r="28" spans="1:15" ht="19.5" customHeight="1">
      <c r="A28" s="16" t="s">
        <v>15</v>
      </c>
      <c r="B28" s="29">
        <f>Datos!E8</f>
        <v>489.5</v>
      </c>
      <c r="C28" s="28"/>
      <c r="D28" s="24">
        <f>Datos!I8</f>
        <v>501</v>
      </c>
      <c r="E28" s="29"/>
      <c r="F28" s="29"/>
      <c r="G28" s="29"/>
      <c r="H28" s="29"/>
      <c r="I28" s="30"/>
      <c r="J28" s="112">
        <f>Datos!M8</f>
        <v>379.75</v>
      </c>
      <c r="K28" s="29"/>
      <c r="L28"/>
      <c r="M28"/>
      <c r="N28"/>
      <c r="O28"/>
    </row>
    <row r="29" spans="1:15" ht="19.5" customHeight="1">
      <c r="A29" s="16">
        <v>2017</v>
      </c>
      <c r="B29" s="19"/>
      <c r="C29" s="17"/>
      <c r="D29" s="18"/>
      <c r="E29" s="17"/>
      <c r="F29" s="17"/>
      <c r="G29" s="17"/>
      <c r="H29" s="19"/>
      <c r="I29" s="20"/>
      <c r="J29" s="21"/>
      <c r="K29" s="19"/>
      <c r="L29"/>
      <c r="M29"/>
      <c r="N29"/>
      <c r="O29"/>
    </row>
    <row r="30" spans="1:15" ht="19.5" customHeight="1">
      <c r="A30" s="16" t="s">
        <v>11</v>
      </c>
      <c r="B30" s="80">
        <f>Datos!E9</f>
        <v>502.5</v>
      </c>
      <c r="C30" s="81"/>
      <c r="D30" s="82">
        <f>Datos!I9</f>
        <v>514.5</v>
      </c>
      <c r="E30" s="81"/>
      <c r="F30" s="81"/>
      <c r="G30" s="81"/>
      <c r="H30" s="81"/>
      <c r="I30" s="83"/>
      <c r="J30" s="84">
        <f>Datos!M9</f>
        <v>388.75</v>
      </c>
      <c r="K30" s="80"/>
      <c r="L30"/>
      <c r="M30"/>
      <c r="N30"/>
      <c r="O30"/>
    </row>
    <row r="31" spans="1:15" ht="19.5" customHeight="1">
      <c r="A31" s="16" t="s">
        <v>12</v>
      </c>
      <c r="B31" s="80">
        <f>Datos!E10</f>
        <v>509.5</v>
      </c>
      <c r="C31" s="81"/>
      <c r="D31" s="82">
        <f>Datos!I10</f>
        <v>522.75</v>
      </c>
      <c r="E31" s="81"/>
      <c r="F31" s="81"/>
      <c r="G31" s="81"/>
      <c r="H31" s="81"/>
      <c r="I31" s="83"/>
      <c r="J31" s="84">
        <f>Datos!M10</f>
        <v>393.25</v>
      </c>
      <c r="K31" s="80"/>
      <c r="L31"/>
      <c r="M31"/>
      <c r="N31"/>
      <c r="O31"/>
    </row>
    <row r="32" spans="1:15" ht="19.5" customHeight="1">
      <c r="A32" s="16" t="s">
        <v>13</v>
      </c>
      <c r="B32" s="80">
        <f>Datos!E11</f>
        <v>514.75</v>
      </c>
      <c r="C32" s="23"/>
      <c r="D32" s="82">
        <f>Datos!I11</f>
        <v>526.75</v>
      </c>
      <c r="E32" s="23"/>
      <c r="F32" s="23"/>
      <c r="G32" s="23"/>
      <c r="H32" s="23"/>
      <c r="I32" s="27"/>
      <c r="J32" s="31">
        <f>Datos!M11</f>
        <v>396.5</v>
      </c>
      <c r="K32" s="26"/>
      <c r="L32"/>
      <c r="M32"/>
      <c r="N32"/>
      <c r="O32"/>
    </row>
    <row r="33" spans="1:15" ht="19.5" customHeight="1">
      <c r="A33" s="16" t="s">
        <v>14</v>
      </c>
      <c r="B33" s="80">
        <f>Datos!E12</f>
        <v>526.75</v>
      </c>
      <c r="C33" s="23"/>
      <c r="D33" s="82">
        <f>Datos!I12</f>
        <v>537.25</v>
      </c>
      <c r="E33" s="23"/>
      <c r="F33" s="23"/>
      <c r="G33" s="23"/>
      <c r="H33" s="23"/>
      <c r="I33" s="27"/>
      <c r="J33" s="31">
        <f>Datos!M12</f>
        <v>388</v>
      </c>
      <c r="K33" s="26"/>
      <c r="L33"/>
      <c r="M33"/>
      <c r="N33"/>
      <c r="O33"/>
    </row>
    <row r="34" spans="1:15" ht="19.5" customHeight="1">
      <c r="A34" s="16" t="s">
        <v>15</v>
      </c>
      <c r="B34" s="80">
        <f>Datos!E13</f>
        <v>540.75</v>
      </c>
      <c r="C34" s="23"/>
      <c r="D34" s="82">
        <f>Datos!I13</f>
        <v>556.75</v>
      </c>
      <c r="E34" s="23"/>
      <c r="F34" s="23"/>
      <c r="G34" s="23"/>
      <c r="H34" s="23"/>
      <c r="I34" s="27"/>
      <c r="J34" s="31">
        <f>Datos!M13</f>
        <v>387.25</v>
      </c>
      <c r="K34" s="26"/>
      <c r="L34"/>
      <c r="M34"/>
      <c r="N34"/>
      <c r="O34"/>
    </row>
    <row r="35" spans="1:15" ht="19.5" customHeight="1">
      <c r="A35" s="16">
        <v>2018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  <c r="L35"/>
      <c r="M35"/>
      <c r="N35"/>
      <c r="O35"/>
    </row>
    <row r="36" spans="1:15" ht="19.5" customHeight="1">
      <c r="A36" s="16" t="s">
        <v>11</v>
      </c>
      <c r="B36" s="80">
        <f>Datos!E14</f>
        <v>548.75</v>
      </c>
      <c r="C36" s="81"/>
      <c r="D36" s="82">
        <f>Datos!I14</f>
        <v>569</v>
      </c>
      <c r="E36" s="81"/>
      <c r="F36" s="81"/>
      <c r="G36" s="81"/>
      <c r="H36" s="81"/>
      <c r="I36" s="83"/>
      <c r="J36" s="31">
        <f>Datos!M14</f>
        <v>396.5</v>
      </c>
      <c r="K36" s="80"/>
      <c r="L36"/>
      <c r="M36"/>
      <c r="N36"/>
      <c r="O36"/>
    </row>
    <row r="37" spans="1:15" ht="19.5" customHeight="1">
      <c r="A37" s="16" t="s">
        <v>12</v>
      </c>
      <c r="B37" s="80">
        <f>Datos!E15</f>
        <v>548.75</v>
      </c>
      <c r="C37" s="23"/>
      <c r="D37" s="82">
        <f>Datos!I15</f>
        <v>569</v>
      </c>
      <c r="E37" s="23"/>
      <c r="F37" s="23"/>
      <c r="G37" s="23"/>
      <c r="H37" s="23"/>
      <c r="I37" s="27"/>
      <c r="J37" s="31">
        <f>Datos!M15</f>
        <v>402.5</v>
      </c>
      <c r="K37" s="26"/>
      <c r="L37"/>
      <c r="M37"/>
      <c r="N37"/>
      <c r="O37"/>
    </row>
    <row r="38" spans="1:15" ht="19.5" customHeight="1">
      <c r="A38" s="16" t="s">
        <v>13</v>
      </c>
      <c r="B38" s="80">
        <f>Datos!E16</f>
        <v>532.75</v>
      </c>
      <c r="C38" s="81"/>
      <c r="D38" s="82">
        <f>Datos!I16</f>
        <v>569</v>
      </c>
      <c r="E38" s="81"/>
      <c r="F38" s="81"/>
      <c r="G38" s="81"/>
      <c r="H38" s="81"/>
      <c r="I38" s="83"/>
      <c r="J38" s="31">
        <f>Datos!M16</f>
        <v>406.5</v>
      </c>
      <c r="K38" s="80"/>
      <c r="L38"/>
      <c r="M38"/>
      <c r="N38"/>
      <c r="O38"/>
    </row>
    <row r="39" spans="1:15" ht="19.5" customHeight="1">
      <c r="A39" s="16" t="s">
        <v>14</v>
      </c>
      <c r="B39" s="80"/>
      <c r="C39" s="81"/>
      <c r="D39" s="82"/>
      <c r="E39" s="81"/>
      <c r="F39" s="81"/>
      <c r="G39" s="81"/>
      <c r="H39" s="81"/>
      <c r="I39" s="83"/>
      <c r="J39" s="31">
        <f>Datos!M17</f>
        <v>401.5</v>
      </c>
      <c r="K39" s="80"/>
      <c r="L39"/>
      <c r="M39"/>
      <c r="N39"/>
      <c r="O39"/>
    </row>
    <row r="40" spans="1:15" ht="19.5" customHeight="1">
      <c r="A40" s="16" t="s">
        <v>15</v>
      </c>
      <c r="B40" s="29"/>
      <c r="C40" s="23"/>
      <c r="D40" s="24"/>
      <c r="E40" s="23"/>
      <c r="F40" s="23"/>
      <c r="G40" s="23"/>
      <c r="H40" s="23"/>
      <c r="I40" s="27"/>
      <c r="J40" s="31">
        <f>Datos!M18</f>
        <v>400.25</v>
      </c>
      <c r="K40" s="26"/>
      <c r="L40"/>
      <c r="M40"/>
      <c r="N40"/>
      <c r="O40"/>
    </row>
    <row r="41" spans="1:15" ht="19.5" customHeight="1">
      <c r="A41" s="16">
        <v>2019</v>
      </c>
      <c r="B41" s="19"/>
      <c r="C41" s="17"/>
      <c r="D41" s="18"/>
      <c r="E41" s="17"/>
      <c r="F41" s="17"/>
      <c r="G41" s="17"/>
      <c r="H41" s="19"/>
      <c r="I41" s="20"/>
      <c r="J41" s="21"/>
      <c r="K41" s="19"/>
      <c r="L41"/>
      <c r="M41"/>
      <c r="N41"/>
      <c r="O41"/>
    </row>
    <row r="42" spans="1:15" ht="19.5" customHeight="1">
      <c r="A42" s="16" t="s">
        <v>13</v>
      </c>
      <c r="B42" s="29"/>
      <c r="C42" s="23"/>
      <c r="D42" s="24"/>
      <c r="E42" s="26"/>
      <c r="F42" s="26"/>
      <c r="G42" s="26"/>
      <c r="H42" s="26"/>
      <c r="I42" s="23"/>
      <c r="J42" s="24"/>
      <c r="K42" s="26"/>
      <c r="L42"/>
      <c r="M42"/>
      <c r="N42"/>
      <c r="O42"/>
    </row>
    <row r="43" spans="1:15" ht="19.5" customHeight="1">
      <c r="A43" s="16" t="s">
        <v>15</v>
      </c>
      <c r="B43" s="29"/>
      <c r="C43" s="23"/>
      <c r="D43" s="24"/>
      <c r="E43" s="26"/>
      <c r="F43" s="26"/>
      <c r="G43" s="26"/>
      <c r="H43" s="26"/>
      <c r="I43" s="23"/>
      <c r="J43" s="24"/>
      <c r="K43" s="26"/>
      <c r="L43"/>
      <c r="M43"/>
      <c r="N43"/>
      <c r="O43"/>
    </row>
    <row r="44" spans="1:15" ht="19.5" customHeight="1">
      <c r="A44" s="5"/>
      <c r="B44" s="106"/>
      <c r="C44" s="107"/>
      <c r="D44" s="107"/>
      <c r="E44" s="107"/>
      <c r="F44" s="107"/>
      <c r="G44" s="107"/>
      <c r="H44" s="107"/>
      <c r="I44" s="107"/>
      <c r="J44" s="107"/>
      <c r="K44" s="107"/>
      <c r="L44"/>
      <c r="M44"/>
      <c r="N44"/>
      <c r="O44"/>
    </row>
    <row r="45" spans="1:15" ht="19.5" customHeight="1">
      <c r="A45" s="5"/>
      <c r="B45" s="106"/>
      <c r="C45" s="107"/>
      <c r="D45" s="107"/>
      <c r="E45" s="107"/>
      <c r="F45" s="107"/>
      <c r="G45" s="107"/>
      <c r="H45" s="107"/>
      <c r="I45" s="107"/>
      <c r="J45" s="107"/>
      <c r="K45" s="107"/>
      <c r="L45"/>
      <c r="M45"/>
      <c r="N45"/>
      <c r="O45"/>
    </row>
    <row r="46" spans="1:15" ht="19.5" customHeight="1">
      <c r="A46" s="33" t="s">
        <v>16</v>
      </c>
      <c r="B46" s="34"/>
      <c r="C46" s="34"/>
      <c r="D46" s="34"/>
      <c r="E46" s="34"/>
      <c r="F46" s="34"/>
      <c r="G46" s="34"/>
      <c r="H46" s="34"/>
      <c r="I46" s="34"/>
      <c r="J46" s="35"/>
      <c r="K46" s="35"/>
      <c r="L46"/>
      <c r="M46"/>
      <c r="N46"/>
      <c r="O46" s="32"/>
    </row>
    <row r="47" spans="1:15" ht="19.5" customHeight="1">
      <c r="A47" s="36" t="s">
        <v>17</v>
      </c>
      <c r="L47"/>
      <c r="M47"/>
      <c r="N47"/>
      <c r="O47" s="32"/>
    </row>
    <row r="48" spans="1:15" ht="19.5" customHeight="1">
      <c r="A48" s="36" t="s">
        <v>18</v>
      </c>
      <c r="D48" s="1" t="s">
        <v>19</v>
      </c>
      <c r="J48" s="37"/>
      <c r="L48"/>
      <c r="M48"/>
      <c r="N48"/>
      <c r="O48" s="32"/>
    </row>
    <row r="49" spans="1:15" ht="19.5" customHeight="1">
      <c r="A49" s="35" t="s">
        <v>20</v>
      </c>
      <c r="B49" s="35"/>
      <c r="C49" s="35"/>
      <c r="D49" s="35"/>
      <c r="E49" s="35"/>
      <c r="F49" s="35"/>
      <c r="G49" s="35"/>
      <c r="H49" s="35"/>
      <c r="I49" s="35"/>
      <c r="J49" s="38"/>
      <c r="L49"/>
      <c r="M49"/>
      <c r="N49"/>
      <c r="O49" s="32"/>
    </row>
    <row r="50" ht="19.5" customHeight="1">
      <c r="J50" s="38"/>
    </row>
    <row r="51" spans="1:10" ht="19.5" customHeight="1">
      <c r="A51" s="39" t="s">
        <v>21</v>
      </c>
      <c r="E51" s="40" t="s">
        <v>22</v>
      </c>
      <c r="F51" s="40"/>
      <c r="G51" s="40"/>
      <c r="H51" s="40"/>
      <c r="I51" s="40"/>
      <c r="J51" s="41"/>
    </row>
    <row r="52" spans="5:10" ht="19.5" customHeight="1">
      <c r="E52" s="42">
        <v>0.11</v>
      </c>
      <c r="F52" s="42"/>
      <c r="G52" s="42"/>
      <c r="H52" s="43">
        <f>'Primas HRW'!B17</f>
        <v>-10</v>
      </c>
      <c r="I52" s="43"/>
      <c r="J52" s="41"/>
    </row>
    <row r="53" spans="5:9" ht="19.5" customHeight="1">
      <c r="E53" s="44">
        <v>0.115</v>
      </c>
      <c r="F53" s="44"/>
      <c r="G53" s="44"/>
      <c r="H53" s="43">
        <f>'Primas HRW'!B18</f>
        <v>-5</v>
      </c>
      <c r="I53" s="43"/>
    </row>
    <row r="54" spans="5:9" ht="15">
      <c r="E54" s="44">
        <v>0.125</v>
      </c>
      <c r="F54" s="44"/>
      <c r="G54" s="44"/>
      <c r="H54" s="43">
        <f>'Primas HRW'!B19</f>
        <v>10</v>
      </c>
      <c r="I54" s="43"/>
    </row>
    <row r="55" spans="5:9" ht="15">
      <c r="E55" s="42">
        <v>0.13</v>
      </c>
      <c r="F55" s="42"/>
      <c r="G55" s="42"/>
      <c r="H55" s="43">
        <f>'Primas HRW'!B20</f>
        <v>25</v>
      </c>
      <c r="I55" s="43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9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J7" sqref="J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6:11" ht="15.75">
      <c r="F7" s="3"/>
      <c r="G7" s="3"/>
      <c r="H7" s="3"/>
      <c r="I7" s="3"/>
      <c r="J7" s="4" t="str">
        <f>Datos!D25</f>
        <v>Jueves</v>
      </c>
      <c r="K7" s="3">
        <f>BUSHEL!K8</f>
        <v>25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17" t="s">
        <v>115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18" t="s">
        <v>0</v>
      </c>
      <c r="C11" s="118"/>
      <c r="D11" s="119" t="s">
        <v>0</v>
      </c>
      <c r="E11" s="119"/>
      <c r="F11" s="119"/>
      <c r="G11" s="119"/>
      <c r="H11" s="119"/>
      <c r="I11" s="119"/>
      <c r="J11" s="120" t="s">
        <v>1</v>
      </c>
      <c r="K11" s="120"/>
    </row>
    <row r="12" spans="1:11" ht="15.75">
      <c r="A12" s="8"/>
      <c r="B12" s="121" t="s">
        <v>2</v>
      </c>
      <c r="C12" s="121"/>
      <c r="D12" s="122" t="s">
        <v>3</v>
      </c>
      <c r="E12" s="122"/>
      <c r="F12" s="122"/>
      <c r="G12" s="122"/>
      <c r="H12" s="122"/>
      <c r="I12" s="122"/>
      <c r="J12" s="123" t="s">
        <v>4</v>
      </c>
      <c r="K12" s="123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66</v>
      </c>
      <c r="G13" s="13" t="s">
        <v>67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6">
        <v>2016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94" t="s">
        <v>98</v>
      </c>
      <c r="B15" s="95"/>
      <c r="C15" s="96"/>
      <c r="D15" s="97"/>
      <c r="E15" s="102"/>
      <c r="F15" s="102"/>
      <c r="G15" s="102"/>
      <c r="H15" s="102"/>
      <c r="I15" s="93"/>
      <c r="J15" s="98"/>
      <c r="K15" s="95"/>
    </row>
    <row r="16" spans="1:11" ht="19.5" customHeight="1">
      <c r="A16" s="75" t="s">
        <v>99</v>
      </c>
      <c r="B16" s="76"/>
      <c r="C16" s="99"/>
      <c r="D16" s="100"/>
      <c r="E16" s="78"/>
      <c r="F16" s="78"/>
      <c r="G16" s="78"/>
      <c r="H16" s="78"/>
      <c r="I16" s="79"/>
      <c r="J16" s="77"/>
      <c r="K16" s="76"/>
    </row>
    <row r="17" spans="1:11" ht="19.5" customHeight="1">
      <c r="A17" s="70" t="s">
        <v>11</v>
      </c>
      <c r="B17" s="71">
        <f>BUSHEL!B19*TONELADA!$B$46</f>
        <v>163.60266</v>
      </c>
      <c r="C17" s="96">
        <f>BUSHEL!C19*TONELADA!$B$46</f>
        <v>185.64906</v>
      </c>
      <c r="D17" s="92">
        <f>IF(BUSHEL!D19&gt;0,BUSHEL!D19*TONELADA!$B$46,"")</f>
        <v>163.9701</v>
      </c>
      <c r="E17" s="102">
        <f>BUSHEL!E19*TONELADA!$B$46</f>
        <v>202.5513</v>
      </c>
      <c r="F17" s="102">
        <f>BUSHEL!F19*TONELADA!$B$46</f>
        <v>211.7373</v>
      </c>
      <c r="G17" s="102">
        <f>BUSHEL!G19*TONELADA!$B$46</f>
        <v>206.2257</v>
      </c>
      <c r="H17" s="102">
        <f>BUSHEL!H19*TONELADA!$B$46</f>
        <v>200.7141</v>
      </c>
      <c r="I17" s="103">
        <f>BUSHEL!I19*TONELADA!$B$46</f>
        <v>198.8769</v>
      </c>
      <c r="J17" s="73">
        <f>BUSHEL!J19*$E$46</f>
        <v>139.95324</v>
      </c>
      <c r="K17" s="95">
        <f>BUSHEL!K19*TONELADA!$E$46</f>
        <v>160.81828</v>
      </c>
    </row>
    <row r="18" spans="1:11" ht="19.5" customHeight="1">
      <c r="A18" s="75" t="s">
        <v>100</v>
      </c>
      <c r="B18" s="76"/>
      <c r="C18" s="99">
        <f>BUSHEL!C20*TONELADA!$B$46</f>
        <v>188.86416</v>
      </c>
      <c r="D18" s="100"/>
      <c r="E18" s="78">
        <f>BUSHEL!E20*TONELADA!$B$46</f>
        <v>204.66407999999998</v>
      </c>
      <c r="F18" s="78">
        <f>BUSHEL!F20*TONELADA!$B$46</f>
        <v>213.85008</v>
      </c>
      <c r="G18" s="78">
        <f>BUSHEL!G20*TONELADA!$B$46</f>
        <v>208.33848</v>
      </c>
      <c r="H18" s="78">
        <f>BUSHEL!H20*TONELADA!$B$46</f>
        <v>202.82688</v>
      </c>
      <c r="I18" s="79">
        <f>BUSHEL!I20*TONELADA!$B$46</f>
        <v>200.98968</v>
      </c>
      <c r="J18" s="77"/>
      <c r="K18" s="76">
        <f>BUSHEL!K20*TONELADA!$E$46</f>
        <v>161.60564</v>
      </c>
    </row>
    <row r="19" spans="1:11" ht="19.5" customHeight="1">
      <c r="A19" s="70" t="s">
        <v>12</v>
      </c>
      <c r="B19" s="71">
        <f>BUSHEL!B21*TONELADA!$B$46</f>
        <v>166.81776</v>
      </c>
      <c r="C19" s="96">
        <f>BUSHEL!C21*TONELADA!$B$46</f>
        <v>188.86416</v>
      </c>
      <c r="D19" s="92">
        <f>IF(BUSHEL!D21&gt;0,BUSHEL!D21*TONELADA!$B$46,"")</f>
        <v>167.92007999999998</v>
      </c>
      <c r="E19" s="102">
        <f>BUSHEL!E21*TONELADA!$B$46</f>
        <v>204.66407999999998</v>
      </c>
      <c r="F19" s="102">
        <f>BUSHEL!F21*TONELADA!$B$46</f>
        <v>213.85008</v>
      </c>
      <c r="G19" s="102">
        <f>BUSHEL!G21*TONELADA!$B$46</f>
        <v>208.33848</v>
      </c>
      <c r="H19" s="102">
        <f>BUSHEL!H21*TONELADA!$B$46</f>
        <v>202.82688</v>
      </c>
      <c r="I19" s="103">
        <f>BUSHEL!I21*TONELADA!$B$46</f>
        <v>200.98968</v>
      </c>
      <c r="J19" s="73">
        <f>BUSHEL!J21*$E$46</f>
        <v>141.92164</v>
      </c>
      <c r="K19" s="95">
        <f>BUSHEL!K21*TONELADA!$E$46</f>
        <v>161.60564</v>
      </c>
    </row>
    <row r="20" spans="1:11" ht="19.5" customHeight="1">
      <c r="A20" s="86" t="s">
        <v>111</v>
      </c>
      <c r="B20" s="87"/>
      <c r="C20" s="99">
        <f>BUSHEL!C22*TONELADA!$B$46</f>
        <v>190.05834</v>
      </c>
      <c r="D20" s="89"/>
      <c r="E20" s="88"/>
      <c r="F20" s="88"/>
      <c r="G20" s="88"/>
      <c r="H20" s="88"/>
      <c r="I20" s="90"/>
      <c r="J20" s="91"/>
      <c r="K20" s="76">
        <f>BUSHEL!K22*TONELADA!$E$46</f>
        <v>162.8851</v>
      </c>
    </row>
    <row r="21" spans="1:11" ht="19.5" customHeight="1">
      <c r="A21" s="70" t="s">
        <v>13</v>
      </c>
      <c r="B21" s="71">
        <f>BUSHEL!B23*TONELADA!$B$46</f>
        <v>169.84914</v>
      </c>
      <c r="C21" s="96">
        <f>BUSHEL!C23*TONELADA!$B$46</f>
        <v>190.05834</v>
      </c>
      <c r="D21" s="92">
        <f>IF(BUSHEL!D23&gt;0,BUSHEL!D23*TONELADA!$B$46,"")</f>
        <v>171.7782</v>
      </c>
      <c r="E21" s="72"/>
      <c r="F21" s="72"/>
      <c r="G21" s="72"/>
      <c r="H21" s="72"/>
      <c r="I21" s="93"/>
      <c r="J21" s="73">
        <f>BUSHEL!J23*$E$46</f>
        <v>143.98846</v>
      </c>
      <c r="K21" s="95">
        <f>BUSHEL!K23*TONELADA!$E$46</f>
        <v>163.67246</v>
      </c>
    </row>
    <row r="22" spans="1:11" ht="19.5" customHeight="1">
      <c r="A22" s="75" t="s">
        <v>112</v>
      </c>
      <c r="B22" s="76"/>
      <c r="C22" s="99"/>
      <c r="D22" s="100"/>
      <c r="E22" s="99"/>
      <c r="F22" s="99"/>
      <c r="G22" s="99"/>
      <c r="H22" s="99"/>
      <c r="I22" s="101"/>
      <c r="J22" s="77"/>
      <c r="K22" s="76"/>
    </row>
    <row r="23" spans="1:11" ht="19.5" customHeight="1">
      <c r="A23" s="70" t="s">
        <v>14</v>
      </c>
      <c r="B23" s="71">
        <f>BUSHEL!B25*TONELADA!$B$46</f>
        <v>173.79912</v>
      </c>
      <c r="C23" s="72"/>
      <c r="D23" s="92">
        <f>IF(BUSHEL!D25&gt;0,BUSHEL!D25*TONELADA!$B$46,"")</f>
        <v>176.64678</v>
      </c>
      <c r="E23" s="72"/>
      <c r="F23" s="72"/>
      <c r="G23" s="72"/>
      <c r="H23" s="72"/>
      <c r="I23" s="93"/>
      <c r="J23" s="73">
        <f>BUSHEL!J25*$E$46</f>
        <v>146.25212</v>
      </c>
      <c r="K23" s="71"/>
    </row>
    <row r="24" spans="1:11" ht="19.5" customHeight="1">
      <c r="A24" s="86" t="s">
        <v>113</v>
      </c>
      <c r="B24" s="87"/>
      <c r="C24" s="88"/>
      <c r="D24" s="89"/>
      <c r="E24" s="88"/>
      <c r="F24" s="88"/>
      <c r="G24" s="88"/>
      <c r="H24" s="88"/>
      <c r="I24" s="90"/>
      <c r="J24" s="91"/>
      <c r="K24" s="87"/>
    </row>
    <row r="25" spans="1:11" ht="19.5" customHeight="1">
      <c r="A25" s="70" t="s">
        <v>114</v>
      </c>
      <c r="B25" s="71"/>
      <c r="C25" s="72"/>
      <c r="D25" s="92"/>
      <c r="E25" s="72"/>
      <c r="F25" s="72"/>
      <c r="G25" s="72"/>
      <c r="H25" s="72"/>
      <c r="I25" s="93"/>
      <c r="J25" s="73"/>
      <c r="K25" s="71"/>
    </row>
    <row r="26" spans="1:11" ht="19.5" customHeight="1">
      <c r="A26" s="75" t="s">
        <v>15</v>
      </c>
      <c r="B26" s="76">
        <f>BUSHEL!B28*TONELADA!$B$46</f>
        <v>179.86187999999999</v>
      </c>
      <c r="C26" s="99"/>
      <c r="D26" s="100">
        <f>IF(BUSHEL!D28&gt;0,BUSHEL!D28*TONELADA!$B$46,"")</f>
        <v>184.08744</v>
      </c>
      <c r="E26" s="99"/>
      <c r="F26" s="99"/>
      <c r="G26" s="99"/>
      <c r="H26" s="99"/>
      <c r="I26" s="101"/>
      <c r="J26" s="77">
        <f>BUSHEL!J28*$E$46</f>
        <v>149.49998</v>
      </c>
      <c r="K26" s="76"/>
    </row>
    <row r="27" spans="1:11" ht="19.5" customHeight="1">
      <c r="A27" s="86">
        <v>2017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70" t="s">
        <v>11</v>
      </c>
      <c r="B28" s="71">
        <f>BUSHEL!B30*TONELADA!$B$46</f>
        <v>184.6386</v>
      </c>
      <c r="C28" s="72"/>
      <c r="D28" s="92">
        <f>IF(BUSHEL!D30&gt;0,BUSHEL!D30*TONELADA!$B$46,"")</f>
        <v>189.04788</v>
      </c>
      <c r="E28" s="72"/>
      <c r="F28" s="72"/>
      <c r="G28" s="72"/>
      <c r="H28" s="72"/>
      <c r="I28" s="93"/>
      <c r="J28" s="73">
        <f>BUSHEL!J30*$E$46</f>
        <v>153.04309999999998</v>
      </c>
      <c r="K28" s="71"/>
    </row>
    <row r="29" spans="1:11" ht="19.5" customHeight="1">
      <c r="A29" s="86" t="s">
        <v>12</v>
      </c>
      <c r="B29" s="87">
        <f>BUSHEL!B31*TONELADA!$B$46</f>
        <v>187.21068</v>
      </c>
      <c r="C29" s="88"/>
      <c r="D29" s="89">
        <f>IF(BUSHEL!D31&gt;0,BUSHEL!D31*TONELADA!$B$46,"")</f>
        <v>192.07926</v>
      </c>
      <c r="E29" s="88"/>
      <c r="F29" s="88"/>
      <c r="G29" s="88"/>
      <c r="H29" s="88"/>
      <c r="I29" s="90"/>
      <c r="J29" s="91">
        <f>BUSHEL!J31*$E$46</f>
        <v>154.81466</v>
      </c>
      <c r="K29" s="87"/>
    </row>
    <row r="30" spans="1:11" ht="19.5" customHeight="1">
      <c r="A30" s="70" t="s">
        <v>13</v>
      </c>
      <c r="B30" s="71">
        <f>BUSHEL!B32*TONELADA!$B$46</f>
        <v>189.13974</v>
      </c>
      <c r="C30" s="72"/>
      <c r="D30" s="92">
        <f>IF(BUSHEL!D32&gt;0,BUSHEL!D32*TONELADA!$B$46,"")</f>
        <v>193.54901999999998</v>
      </c>
      <c r="E30" s="72"/>
      <c r="F30" s="72"/>
      <c r="G30" s="72"/>
      <c r="H30" s="72"/>
      <c r="I30" s="93"/>
      <c r="J30" s="73">
        <f>BUSHEL!J32*$E$46</f>
        <v>156.09412</v>
      </c>
      <c r="K30" s="71"/>
    </row>
    <row r="31" spans="1:11" ht="19.5" customHeight="1">
      <c r="A31" s="86" t="s">
        <v>14</v>
      </c>
      <c r="B31" s="87">
        <f>BUSHEL!B33*TONELADA!$B$46</f>
        <v>193.54901999999998</v>
      </c>
      <c r="C31" s="88"/>
      <c r="D31" s="89">
        <f>IF(BUSHEL!D33&gt;0,BUSHEL!D33*TONELADA!$B$46,"")</f>
        <v>197.40714</v>
      </c>
      <c r="E31" s="88"/>
      <c r="F31" s="88"/>
      <c r="G31" s="88"/>
      <c r="H31" s="88"/>
      <c r="I31" s="90"/>
      <c r="J31" s="91">
        <f>BUSHEL!J33*$E$46</f>
        <v>152.74784</v>
      </c>
      <c r="K31" s="87"/>
    </row>
    <row r="32" spans="1:11" ht="19.5" customHeight="1">
      <c r="A32" s="70" t="s">
        <v>15</v>
      </c>
      <c r="B32" s="71">
        <f>BUSHEL!B34*TONELADA!$B$46</f>
        <v>198.69317999999998</v>
      </c>
      <c r="C32" s="72"/>
      <c r="D32" s="92">
        <f>IF(BUSHEL!D34&gt;0,BUSHEL!D34*TONELADA!$B$46,"")</f>
        <v>204.57222</v>
      </c>
      <c r="E32" s="72"/>
      <c r="F32" s="72"/>
      <c r="G32" s="72"/>
      <c r="H32" s="72"/>
      <c r="I32" s="93"/>
      <c r="J32" s="73">
        <f>BUSHEL!J34*$E$46</f>
        <v>152.45257999999998</v>
      </c>
      <c r="K32" s="71"/>
    </row>
    <row r="33" spans="1:11" ht="19.5" customHeight="1">
      <c r="A33" s="86">
        <v>2018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</row>
    <row r="34" spans="1:11" ht="19.5" customHeight="1">
      <c r="A34" s="70" t="s">
        <v>11</v>
      </c>
      <c r="B34" s="71">
        <f>BUSHEL!B36*TONELADA!$B$46</f>
        <v>201.6327</v>
      </c>
      <c r="C34" s="72"/>
      <c r="D34" s="92">
        <f>IF(BUSHEL!D36&gt;0,BUSHEL!D36*TONELADA!$B$46,"")</f>
        <v>209.07335999999998</v>
      </c>
      <c r="E34" s="72"/>
      <c r="F34" s="72"/>
      <c r="G34" s="72"/>
      <c r="H34" s="72"/>
      <c r="I34" s="93"/>
      <c r="J34" s="73">
        <f>BUSHEL!J36*$E$46</f>
        <v>156.09412</v>
      </c>
      <c r="K34" s="71"/>
    </row>
    <row r="35" spans="1:11" ht="19.5" customHeight="1">
      <c r="A35" s="86" t="s">
        <v>12</v>
      </c>
      <c r="B35" s="87">
        <f>BUSHEL!B37*TONELADA!$B$46</f>
        <v>201.6327</v>
      </c>
      <c r="C35" s="88"/>
      <c r="D35" s="89">
        <f>IF(BUSHEL!D37&gt;0,BUSHEL!D37*TONELADA!$B$46,"")</f>
        <v>209.07335999999998</v>
      </c>
      <c r="E35" s="88"/>
      <c r="F35" s="88"/>
      <c r="G35" s="88"/>
      <c r="H35" s="88"/>
      <c r="I35" s="90"/>
      <c r="J35" s="91">
        <f>BUSHEL!J37*$E$46</f>
        <v>158.4562</v>
      </c>
      <c r="K35" s="87"/>
    </row>
    <row r="36" spans="1:11" ht="19.5" customHeight="1">
      <c r="A36" s="70" t="s">
        <v>13</v>
      </c>
      <c r="B36" s="71">
        <f>BUSHEL!B38*TONELADA!$B$46</f>
        <v>195.75366</v>
      </c>
      <c r="C36" s="72"/>
      <c r="D36" s="92">
        <f>IF(BUSHEL!D38&gt;0,BUSHEL!D38*TONELADA!$B$46,"")</f>
        <v>209.07335999999998</v>
      </c>
      <c r="E36" s="72"/>
      <c r="F36" s="72"/>
      <c r="G36" s="72"/>
      <c r="H36" s="72"/>
      <c r="I36" s="93"/>
      <c r="J36" s="73">
        <f>BUSHEL!J38*$E$46</f>
        <v>160.03091999999998</v>
      </c>
      <c r="K36" s="71"/>
    </row>
    <row r="37" spans="1:11" ht="19.5" customHeight="1">
      <c r="A37" s="86" t="s">
        <v>14</v>
      </c>
      <c r="B37" s="87"/>
      <c r="C37" s="88"/>
      <c r="D37" s="89"/>
      <c r="E37" s="88"/>
      <c r="F37" s="88"/>
      <c r="G37" s="88"/>
      <c r="H37" s="88"/>
      <c r="I37" s="90"/>
      <c r="J37" s="91">
        <f>BUSHEL!J39*$E$46</f>
        <v>158.06251999999998</v>
      </c>
      <c r="K37" s="87"/>
    </row>
    <row r="38" spans="1:11" ht="19.5" customHeight="1">
      <c r="A38" s="70" t="s">
        <v>15</v>
      </c>
      <c r="B38" s="71"/>
      <c r="C38" s="72"/>
      <c r="D38" s="92"/>
      <c r="E38" s="72"/>
      <c r="F38" s="72"/>
      <c r="G38" s="72"/>
      <c r="H38" s="72"/>
      <c r="I38" s="93"/>
      <c r="J38" s="73">
        <f>BUSHEL!J40*$E$46</f>
        <v>157.57041999999998</v>
      </c>
      <c r="K38" s="71"/>
    </row>
    <row r="39" spans="1:11" ht="19.5" customHeight="1">
      <c r="A39" s="16">
        <v>2019</v>
      </c>
      <c r="B39" s="19"/>
      <c r="C39" s="17"/>
      <c r="D39" s="18"/>
      <c r="E39" s="17"/>
      <c r="F39" s="17"/>
      <c r="G39" s="17"/>
      <c r="H39" s="19"/>
      <c r="I39" s="20"/>
      <c r="J39" s="21"/>
      <c r="K39" s="19"/>
    </row>
    <row r="40" spans="1:11" ht="19.5" customHeight="1">
      <c r="A40" s="16" t="s">
        <v>13</v>
      </c>
      <c r="B40" s="29"/>
      <c r="C40" s="23"/>
      <c r="D40" s="24"/>
      <c r="E40" s="26"/>
      <c r="F40" s="26"/>
      <c r="G40" s="26"/>
      <c r="H40" s="26"/>
      <c r="I40" s="23"/>
      <c r="J40" s="24"/>
      <c r="K40" s="26"/>
    </row>
    <row r="41" spans="1:11" ht="19.5" customHeight="1">
      <c r="A41" s="70" t="s">
        <v>15</v>
      </c>
      <c r="B41" s="71"/>
      <c r="C41" s="72"/>
      <c r="D41" s="92"/>
      <c r="E41" s="72"/>
      <c r="F41" s="72"/>
      <c r="G41" s="72"/>
      <c r="H41" s="72"/>
      <c r="I41" s="93"/>
      <c r="J41" s="73"/>
      <c r="K41" s="71"/>
    </row>
    <row r="42" ht="19.5" customHeight="1"/>
    <row r="43" spans="1:11" ht="19.5" customHeight="1">
      <c r="A43" s="104"/>
      <c r="B43" s="105"/>
      <c r="C43" s="105"/>
      <c r="D43" s="105"/>
      <c r="E43" s="105"/>
      <c r="F43" s="105"/>
      <c r="G43" s="105"/>
      <c r="H43" s="105"/>
      <c r="I43" s="105"/>
      <c r="J43" s="105"/>
      <c r="K43" s="105"/>
    </row>
    <row r="44" spans="1:11" ht="19.5" customHeight="1">
      <c r="A44" s="33" t="s">
        <v>16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5" ht="15">
      <c r="A45" s="36" t="s">
        <v>17</v>
      </c>
    </row>
    <row r="46" spans="1:5" ht="15">
      <c r="A46" s="46" t="s">
        <v>23</v>
      </c>
      <c r="B46" s="47">
        <v>0.36744</v>
      </c>
      <c r="D46" s="46" t="s">
        <v>24</v>
      </c>
      <c r="E46" s="1">
        <v>0.39368</v>
      </c>
    </row>
    <row r="47" spans="1:11" ht="15.75">
      <c r="A47" s="35" t="s">
        <v>20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</row>
    <row r="49" spans="1:10" ht="15.75">
      <c r="A49" s="39" t="s">
        <v>21</v>
      </c>
      <c r="E49" s="40" t="s">
        <v>22</v>
      </c>
      <c r="F49" s="40"/>
      <c r="G49" s="40"/>
      <c r="H49" s="40"/>
      <c r="I49" s="40"/>
      <c r="J49" s="37"/>
    </row>
    <row r="50" spans="5:10" ht="15">
      <c r="E50" s="42">
        <v>0.11</v>
      </c>
      <c r="F50" s="42"/>
      <c r="G50" s="42"/>
      <c r="H50" s="43">
        <f>'Primas HRW'!B17*B46</f>
        <v>-3.6744</v>
      </c>
      <c r="I50" s="43"/>
      <c r="J50" s="38"/>
    </row>
    <row r="51" spans="5:10" ht="15">
      <c r="E51" s="44">
        <v>0.115</v>
      </c>
      <c r="F51" s="44"/>
      <c r="G51" s="44"/>
      <c r="H51" s="43">
        <f>'Primas HRW'!B18*B46</f>
        <v>-1.8372</v>
      </c>
      <c r="I51" s="43"/>
      <c r="J51" s="38"/>
    </row>
    <row r="52" spans="5:10" ht="15">
      <c r="E52" s="44">
        <v>0.125</v>
      </c>
      <c r="F52" s="44"/>
      <c r="G52" s="44"/>
      <c r="H52" s="43">
        <f>'Primas HRW'!B19*B46</f>
        <v>3.6744</v>
      </c>
      <c r="I52" s="43"/>
      <c r="J52" s="41"/>
    </row>
    <row r="53" spans="5:10" ht="15">
      <c r="E53" s="42">
        <v>0.13</v>
      </c>
      <c r="F53" s="42"/>
      <c r="G53" s="42"/>
      <c r="H53" s="43">
        <f>'Primas HRW'!B20*B46</f>
        <v>9.186</v>
      </c>
      <c r="I53" s="42"/>
      <c r="J53" s="41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">
      <selection activeCell="B10" sqref="B10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53</v>
      </c>
      <c r="C2" s="48" t="s">
        <v>25</v>
      </c>
    </row>
    <row r="3" spans="2:3" ht="15.75">
      <c r="B3" s="49">
        <v>0.12</v>
      </c>
      <c r="C3" s="50" t="s">
        <v>26</v>
      </c>
    </row>
    <row r="4" spans="1:3" ht="15.75">
      <c r="A4" s="124">
        <v>2016</v>
      </c>
      <c r="B4" s="125"/>
      <c r="C4" s="126"/>
    </row>
    <row r="5" spans="1:3" ht="15">
      <c r="A5" s="54" t="s">
        <v>118</v>
      </c>
      <c r="B5" s="55"/>
      <c r="C5" s="45"/>
    </row>
    <row r="6" spans="1:3" ht="15">
      <c r="A6" s="51" t="s">
        <v>119</v>
      </c>
      <c r="B6" s="52"/>
      <c r="C6" s="52"/>
    </row>
    <row r="7" spans="1:3" ht="15">
      <c r="A7" s="56" t="s">
        <v>120</v>
      </c>
      <c r="B7" s="45">
        <v>60</v>
      </c>
      <c r="C7" s="45" t="s">
        <v>143</v>
      </c>
    </row>
    <row r="8" spans="1:3" ht="15">
      <c r="A8" s="51" t="s">
        <v>27</v>
      </c>
      <c r="B8" s="52">
        <v>60</v>
      </c>
      <c r="C8" s="52" t="s">
        <v>144</v>
      </c>
    </row>
    <row r="9" spans="1:3" ht="15">
      <c r="A9" s="54" t="s">
        <v>141</v>
      </c>
      <c r="B9" s="55">
        <v>60</v>
      </c>
      <c r="C9" s="45" t="s">
        <v>144</v>
      </c>
    </row>
    <row r="10" spans="1:3" ht="15">
      <c r="A10" s="51" t="s">
        <v>142</v>
      </c>
      <c r="B10" s="52">
        <v>55</v>
      </c>
      <c r="C10" s="52" t="s">
        <v>145</v>
      </c>
    </row>
    <row r="11" spans="1:3" ht="15">
      <c r="A11" s="56" t="s">
        <v>28</v>
      </c>
      <c r="B11" s="45">
        <v>55</v>
      </c>
      <c r="C11" s="45" t="s">
        <v>145</v>
      </c>
    </row>
    <row r="12" spans="1:3" ht="15">
      <c r="A12" s="51" t="s">
        <v>29</v>
      </c>
      <c r="B12" s="52"/>
      <c r="C12" s="52"/>
    </row>
    <row r="13" spans="1:3" ht="15">
      <c r="A13" s="56" t="s">
        <v>30</v>
      </c>
      <c r="B13" s="45"/>
      <c r="C13" s="45"/>
    </row>
    <row r="14" spans="1:3" ht="15">
      <c r="A14" s="109"/>
      <c r="B14" s="110"/>
      <c r="C14" s="110"/>
    </row>
    <row r="15" ht="15">
      <c r="A15" t="s">
        <v>31</v>
      </c>
    </row>
    <row r="16" ht="15">
      <c r="A16" t="s">
        <v>32</v>
      </c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="90" zoomScaleNormal="90" zoomScalePageLayoutView="0" workbookViewId="0" topLeftCell="A1">
      <selection activeCell="B2" sqref="B2:F2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7"/>
      <c r="C1" s="127"/>
      <c r="D1" s="127"/>
      <c r="E1" s="127"/>
      <c r="F1" s="127"/>
    </row>
    <row r="2" spans="1:6" ht="15.75">
      <c r="A2" s="53"/>
      <c r="B2" s="128" t="s">
        <v>0</v>
      </c>
      <c r="C2" s="128"/>
      <c r="D2" s="128"/>
      <c r="E2" s="128"/>
      <c r="F2" s="128"/>
    </row>
    <row r="3" spans="1:6" ht="15.75">
      <c r="A3" s="53"/>
      <c r="B3" s="128" t="s">
        <v>36</v>
      </c>
      <c r="C3" s="128"/>
      <c r="D3" s="128"/>
      <c r="E3" s="128"/>
      <c r="F3" s="128"/>
    </row>
    <row r="4" spans="1:7" ht="15.75">
      <c r="A4" s="53"/>
      <c r="B4" s="58">
        <v>0.12</v>
      </c>
      <c r="C4" s="59">
        <v>0.13</v>
      </c>
      <c r="D4" s="59">
        <v>0.125</v>
      </c>
      <c r="E4" s="59">
        <v>0.115</v>
      </c>
      <c r="F4" s="59">
        <v>0.11</v>
      </c>
      <c r="G4" s="60" t="s">
        <v>37</v>
      </c>
    </row>
    <row r="5" spans="1:7" ht="15.75">
      <c r="A5" s="129">
        <v>2016</v>
      </c>
      <c r="B5" s="130"/>
      <c r="C5" s="130"/>
      <c r="D5" s="130"/>
      <c r="E5" s="130"/>
      <c r="F5" s="130"/>
      <c r="G5" s="131"/>
    </row>
    <row r="6" spans="1:7" ht="15">
      <c r="A6" s="53" t="s">
        <v>118</v>
      </c>
      <c r="B6" s="45"/>
      <c r="C6" s="45"/>
      <c r="D6" s="45"/>
      <c r="E6" s="45"/>
      <c r="F6" s="45"/>
      <c r="G6" s="45"/>
    </row>
    <row r="7" spans="1:7" ht="15">
      <c r="A7" s="51" t="s">
        <v>119</v>
      </c>
      <c r="B7" s="52"/>
      <c r="C7" s="52"/>
      <c r="D7" s="52"/>
      <c r="E7" s="52"/>
      <c r="F7" s="52"/>
      <c r="G7" s="57"/>
    </row>
    <row r="8" spans="1:7" ht="15">
      <c r="A8" s="53" t="s">
        <v>120</v>
      </c>
      <c r="B8" s="45">
        <v>105</v>
      </c>
      <c r="C8" s="45">
        <f>IF($B$20&gt;0,B8+$B$20," -")</f>
        <v>130</v>
      </c>
      <c r="D8" s="45">
        <f>B8+B19</f>
        <v>115</v>
      </c>
      <c r="E8" s="61">
        <f>B8+B18</f>
        <v>100</v>
      </c>
      <c r="F8" s="45">
        <f>B8+B17</f>
        <v>95</v>
      </c>
      <c r="G8" s="45" t="s">
        <v>143</v>
      </c>
    </row>
    <row r="9" spans="1:7" ht="15">
      <c r="A9" s="51" t="s">
        <v>27</v>
      </c>
      <c r="B9" s="52">
        <v>100</v>
      </c>
      <c r="C9" s="52">
        <f>IF($B$20&gt;0,B9+$B$20," -")</f>
        <v>125</v>
      </c>
      <c r="D9" s="52">
        <f>B9+B19</f>
        <v>110</v>
      </c>
      <c r="E9" s="52">
        <f>B9+B18</f>
        <v>95</v>
      </c>
      <c r="F9" s="52">
        <f>B9+B17</f>
        <v>90</v>
      </c>
      <c r="G9" s="57" t="s">
        <v>143</v>
      </c>
    </row>
    <row r="10" spans="1:7" ht="15">
      <c r="A10" s="53" t="s">
        <v>141</v>
      </c>
      <c r="B10" s="45">
        <v>100</v>
      </c>
      <c r="C10" s="45">
        <f>IF($B$20&gt;0,B10+$B$20," -")</f>
        <v>125</v>
      </c>
      <c r="D10" s="45">
        <f>B10+B19</f>
        <v>110</v>
      </c>
      <c r="E10" s="61">
        <f>B10+B18</f>
        <v>95</v>
      </c>
      <c r="F10" s="45">
        <f>B10+B17</f>
        <v>90</v>
      </c>
      <c r="G10" s="45" t="s">
        <v>143</v>
      </c>
    </row>
    <row r="11" spans="1:7" ht="15">
      <c r="A11" s="51" t="s">
        <v>142</v>
      </c>
      <c r="B11" s="57"/>
      <c r="C11" s="57"/>
      <c r="D11" s="57"/>
      <c r="E11" s="52"/>
      <c r="F11" s="52"/>
      <c r="G11" s="57"/>
    </row>
    <row r="12" spans="1:7" ht="15">
      <c r="A12" s="53" t="s">
        <v>28</v>
      </c>
      <c r="B12" s="45"/>
      <c r="C12" s="45"/>
      <c r="D12" s="45"/>
      <c r="E12" s="61"/>
      <c r="F12" s="45"/>
      <c r="G12" s="45"/>
    </row>
    <row r="13" spans="1:7" ht="15">
      <c r="A13" s="51" t="s">
        <v>29</v>
      </c>
      <c r="B13" s="57"/>
      <c r="C13" s="57"/>
      <c r="D13" s="57"/>
      <c r="E13" s="52"/>
      <c r="F13" s="52"/>
      <c r="G13" s="57"/>
    </row>
    <row r="14" spans="1:7" ht="15">
      <c r="A14" s="53" t="s">
        <v>30</v>
      </c>
      <c r="B14" s="45"/>
      <c r="C14" s="45"/>
      <c r="D14" s="45"/>
      <c r="E14" s="61"/>
      <c r="F14" s="45"/>
      <c r="G14" s="45"/>
    </row>
    <row r="16" spans="1:6" ht="15">
      <c r="A16" t="s">
        <v>38</v>
      </c>
      <c r="F16" t="s">
        <v>31</v>
      </c>
    </row>
    <row r="17" spans="1:6" ht="15">
      <c r="A17" s="62">
        <v>0.11</v>
      </c>
      <c r="B17">
        <v>-10</v>
      </c>
      <c r="F17" t="s">
        <v>32</v>
      </c>
    </row>
    <row r="18" spans="1:6" ht="15">
      <c r="A18" s="63">
        <v>0.115</v>
      </c>
      <c r="B18" s="74">
        <v>-5</v>
      </c>
      <c r="C18" s="74"/>
      <c r="D18" s="74"/>
      <c r="F18" t="s">
        <v>33</v>
      </c>
    </row>
    <row r="19" spans="1:6" ht="15">
      <c r="A19" s="64">
        <v>0.125</v>
      </c>
      <c r="B19" s="65">
        <v>10</v>
      </c>
      <c r="C19" s="65"/>
      <c r="D19" s="65"/>
      <c r="F19" t="s">
        <v>34</v>
      </c>
    </row>
    <row r="20" spans="1:6" ht="15">
      <c r="A20" s="62">
        <v>0.13</v>
      </c>
      <c r="B20" s="66">
        <v>25</v>
      </c>
      <c r="C20" s="66"/>
      <c r="D20" s="66"/>
      <c r="F20" t="s">
        <v>35</v>
      </c>
    </row>
    <row r="22" ht="15">
      <c r="A22" t="s">
        <v>31</v>
      </c>
    </row>
    <row r="23" ht="15">
      <c r="A23" t="s">
        <v>32</v>
      </c>
    </row>
    <row r="24" ht="15">
      <c r="A24" t="s">
        <v>33</v>
      </c>
    </row>
    <row r="25" ht="15">
      <c r="A25" t="s">
        <v>34</v>
      </c>
    </row>
    <row r="26" ht="15">
      <c r="A26" t="s">
        <v>35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B12" sqref="B12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39</v>
      </c>
      <c r="C2" s="48" t="s">
        <v>25</v>
      </c>
    </row>
    <row r="3" spans="2:3" ht="15.75">
      <c r="B3" s="49" t="s">
        <v>40</v>
      </c>
      <c r="C3" s="50" t="s">
        <v>26</v>
      </c>
    </row>
    <row r="4" spans="1:3" ht="15.75">
      <c r="A4" s="124">
        <v>2016</v>
      </c>
      <c r="B4" s="125"/>
      <c r="C4" s="126"/>
    </row>
    <row r="5" spans="1:3" ht="15">
      <c r="A5" s="53" t="s">
        <v>118</v>
      </c>
      <c r="B5" s="45"/>
      <c r="C5" s="45"/>
    </row>
    <row r="6" spans="1:3" ht="15">
      <c r="A6" s="51" t="s">
        <v>119</v>
      </c>
      <c r="B6" s="52"/>
      <c r="C6" s="52"/>
    </row>
    <row r="7" spans="1:3" ht="15">
      <c r="A7" s="53" t="s">
        <v>120</v>
      </c>
      <c r="B7" s="45">
        <v>53</v>
      </c>
      <c r="C7" s="45" t="s">
        <v>143</v>
      </c>
    </row>
    <row r="8" spans="1:3" ht="15">
      <c r="A8" s="51" t="s">
        <v>27</v>
      </c>
      <c r="B8" s="52">
        <v>50</v>
      </c>
      <c r="C8" s="52" t="s">
        <v>144</v>
      </c>
    </row>
    <row r="9" spans="1:3" ht="15">
      <c r="A9" s="53" t="s">
        <v>141</v>
      </c>
      <c r="B9" s="45">
        <v>50</v>
      </c>
      <c r="C9" s="45" t="s">
        <v>144</v>
      </c>
    </row>
    <row r="10" spans="1:3" ht="15">
      <c r="A10" s="51" t="s">
        <v>142</v>
      </c>
      <c r="B10" s="52">
        <v>48</v>
      </c>
      <c r="C10" s="52" t="s">
        <v>145</v>
      </c>
    </row>
    <row r="11" spans="1:3" ht="15">
      <c r="A11" s="53" t="s">
        <v>28</v>
      </c>
      <c r="B11" s="45">
        <v>50</v>
      </c>
      <c r="C11" s="45" t="s">
        <v>145</v>
      </c>
    </row>
    <row r="13" ht="15">
      <c r="A13" t="s">
        <v>31</v>
      </c>
    </row>
    <row r="14" ht="15">
      <c r="A14" t="s">
        <v>32</v>
      </c>
    </row>
    <row r="15" ht="15">
      <c r="A15" t="s">
        <v>33</v>
      </c>
    </row>
    <row r="16" ht="15">
      <c r="A16" t="s">
        <v>34</v>
      </c>
    </row>
    <row r="17" ht="15">
      <c r="A17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zoomScalePageLayoutView="0" workbookViewId="0" topLeftCell="A2">
      <selection activeCell="E26" sqref="E26"/>
    </sheetView>
  </sheetViews>
  <sheetFormatPr defaultColWidth="12.4453125" defaultRowHeight="15"/>
  <cols>
    <col min="1" max="1" width="12.4453125" style="67" customWidth="1"/>
    <col min="2" max="2" width="6.4453125" style="67" customWidth="1"/>
    <col min="3" max="3" width="22.10546875" style="67" customWidth="1"/>
    <col min="4" max="4" width="11.6640625" style="67" customWidth="1"/>
    <col min="5" max="5" width="6.88671875" style="67" customWidth="1"/>
    <col min="6" max="6" width="7.6640625" style="67" customWidth="1"/>
    <col min="7" max="7" width="20.10546875" style="67" customWidth="1"/>
    <col min="8" max="8" width="10.99609375" style="67" customWidth="1"/>
    <col min="9" max="9" width="6.99609375" style="67" customWidth="1"/>
    <col min="10" max="10" width="4.99609375" style="67" customWidth="1"/>
    <col min="11" max="11" width="17.3359375" style="67" customWidth="1"/>
    <col min="12" max="12" width="11.21484375" style="67" customWidth="1"/>
    <col min="13" max="13" width="6.88671875" style="67" customWidth="1"/>
    <col min="14" max="16384" width="12.4453125" style="67" customWidth="1"/>
  </cols>
  <sheetData>
    <row r="1" ht="15">
      <c r="A1" s="67" t="s">
        <v>41</v>
      </c>
    </row>
    <row r="2" spans="3:11" ht="15">
      <c r="C2" s="67" t="s">
        <v>42</v>
      </c>
      <c r="G2" s="67" t="s">
        <v>43</v>
      </c>
      <c r="K2" s="67" t="s">
        <v>44</v>
      </c>
    </row>
    <row r="3" spans="2:13" ht="15">
      <c r="B3" t="s">
        <v>45</v>
      </c>
      <c r="C3" t="s">
        <v>46</v>
      </c>
      <c r="D3" t="s">
        <v>47</v>
      </c>
      <c r="E3" t="s">
        <v>48</v>
      </c>
      <c r="F3" t="s">
        <v>45</v>
      </c>
      <c r="G3" t="s">
        <v>46</v>
      </c>
      <c r="H3" t="s">
        <v>47</v>
      </c>
      <c r="I3" t="s">
        <v>48</v>
      </c>
      <c r="J3" t="s">
        <v>45</v>
      </c>
      <c r="K3" t="s">
        <v>46</v>
      </c>
      <c r="L3" t="s">
        <v>47</v>
      </c>
      <c r="M3" t="s">
        <v>48</v>
      </c>
    </row>
    <row r="4" spans="2:13" ht="15">
      <c r="B4" t="s">
        <v>54</v>
      </c>
      <c r="C4" t="s">
        <v>57</v>
      </c>
      <c r="D4" s="85">
        <v>42425</v>
      </c>
      <c r="E4" s="114">
        <v>445.25</v>
      </c>
      <c r="F4" t="s">
        <v>60</v>
      </c>
      <c r="G4" t="s">
        <v>61</v>
      </c>
      <c r="H4" s="85">
        <v>42425</v>
      </c>
      <c r="I4" s="114">
        <v>446.25</v>
      </c>
      <c r="J4" t="s">
        <v>68</v>
      </c>
      <c r="K4" t="s">
        <v>69</v>
      </c>
      <c r="L4" s="85">
        <v>42425</v>
      </c>
      <c r="M4" s="114">
        <v>355.5</v>
      </c>
    </row>
    <row r="5" spans="2:13" ht="15">
      <c r="B5" t="s">
        <v>55</v>
      </c>
      <c r="C5" t="s">
        <v>58</v>
      </c>
      <c r="D5" s="85">
        <v>42425</v>
      </c>
      <c r="E5" s="114">
        <v>454</v>
      </c>
      <c r="F5" t="s">
        <v>62</v>
      </c>
      <c r="G5" t="s">
        <v>63</v>
      </c>
      <c r="H5" s="85">
        <v>42425</v>
      </c>
      <c r="I5" s="114">
        <v>457</v>
      </c>
      <c r="J5" t="s">
        <v>70</v>
      </c>
      <c r="K5" t="s">
        <v>71</v>
      </c>
      <c r="L5" s="85">
        <v>42425</v>
      </c>
      <c r="M5" s="114">
        <v>360.5</v>
      </c>
    </row>
    <row r="6" spans="2:13" ht="15">
      <c r="B6" t="s">
        <v>56</v>
      </c>
      <c r="C6" t="s">
        <v>59</v>
      </c>
      <c r="D6" s="85">
        <v>42425</v>
      </c>
      <c r="E6" s="114">
        <v>462.25</v>
      </c>
      <c r="F6" t="s">
        <v>64</v>
      </c>
      <c r="G6" t="s">
        <v>65</v>
      </c>
      <c r="H6" s="85">
        <v>42425</v>
      </c>
      <c r="I6" s="114">
        <v>467.5</v>
      </c>
      <c r="J6" t="s">
        <v>49</v>
      </c>
      <c r="K6" t="s">
        <v>50</v>
      </c>
      <c r="L6" s="85">
        <v>42425</v>
      </c>
      <c r="M6" s="114">
        <v>365.75</v>
      </c>
    </row>
    <row r="7" spans="2:13" ht="15">
      <c r="B7" t="s">
        <v>78</v>
      </c>
      <c r="C7" t="s">
        <v>79</v>
      </c>
      <c r="D7" s="85">
        <v>42425</v>
      </c>
      <c r="E7" s="114">
        <v>473</v>
      </c>
      <c r="F7" t="s">
        <v>86</v>
      </c>
      <c r="G7" t="s">
        <v>87</v>
      </c>
      <c r="H7" s="85">
        <v>42425</v>
      </c>
      <c r="I7" s="114">
        <v>480.75</v>
      </c>
      <c r="J7" t="s">
        <v>72</v>
      </c>
      <c r="K7" t="s">
        <v>73</v>
      </c>
      <c r="L7" s="85">
        <v>42425</v>
      </c>
      <c r="M7" s="114">
        <v>371.5</v>
      </c>
    </row>
    <row r="8" spans="2:13" ht="15">
      <c r="B8" t="s">
        <v>80</v>
      </c>
      <c r="C8" t="s">
        <v>81</v>
      </c>
      <c r="D8" s="85">
        <v>42425</v>
      </c>
      <c r="E8" s="114">
        <v>489.5</v>
      </c>
      <c r="F8" t="s">
        <v>88</v>
      </c>
      <c r="G8" t="s">
        <v>89</v>
      </c>
      <c r="H8" s="85">
        <v>42425</v>
      </c>
      <c r="I8" s="114">
        <v>501</v>
      </c>
      <c r="J8" t="s">
        <v>51</v>
      </c>
      <c r="K8" t="s">
        <v>52</v>
      </c>
      <c r="L8" s="85">
        <v>42425</v>
      </c>
      <c r="M8" s="114">
        <v>379.75</v>
      </c>
    </row>
    <row r="9" spans="2:13" ht="15">
      <c r="B9" t="s">
        <v>82</v>
      </c>
      <c r="C9" t="s">
        <v>83</v>
      </c>
      <c r="D9" s="85">
        <v>42425</v>
      </c>
      <c r="E9" s="114">
        <v>502.5</v>
      </c>
      <c r="F9" t="s">
        <v>90</v>
      </c>
      <c r="G9" t="s">
        <v>91</v>
      </c>
      <c r="H9" s="85">
        <v>42425</v>
      </c>
      <c r="I9" s="114">
        <v>514.5</v>
      </c>
      <c r="J9" t="s">
        <v>101</v>
      </c>
      <c r="K9" t="s">
        <v>102</v>
      </c>
      <c r="L9" s="85">
        <v>42425</v>
      </c>
      <c r="M9" s="114">
        <v>388.75</v>
      </c>
    </row>
    <row r="10" spans="2:13" ht="15">
      <c r="B10" t="s">
        <v>84</v>
      </c>
      <c r="C10" t="s">
        <v>85</v>
      </c>
      <c r="D10" s="85">
        <v>42425</v>
      </c>
      <c r="E10" s="114">
        <v>509.5</v>
      </c>
      <c r="F10" t="s">
        <v>92</v>
      </c>
      <c r="G10" t="s">
        <v>93</v>
      </c>
      <c r="H10" s="85">
        <v>42425</v>
      </c>
      <c r="I10" s="114">
        <v>522.75</v>
      </c>
      <c r="J10" t="s">
        <v>103</v>
      </c>
      <c r="K10" t="s">
        <v>104</v>
      </c>
      <c r="L10" s="85">
        <v>42425</v>
      </c>
      <c r="M10" s="114">
        <v>393.25</v>
      </c>
    </row>
    <row r="11" spans="2:13" ht="15">
      <c r="B11" t="s">
        <v>94</v>
      </c>
      <c r="C11" t="s">
        <v>95</v>
      </c>
      <c r="D11" s="85">
        <v>42425</v>
      </c>
      <c r="E11" s="114">
        <v>514.75</v>
      </c>
      <c r="F11" t="s">
        <v>96</v>
      </c>
      <c r="G11" t="s">
        <v>97</v>
      </c>
      <c r="H11" s="85">
        <v>42425</v>
      </c>
      <c r="I11" s="114">
        <v>526.75</v>
      </c>
      <c r="J11" t="s">
        <v>74</v>
      </c>
      <c r="K11" t="s">
        <v>75</v>
      </c>
      <c r="L11" s="85">
        <v>42425</v>
      </c>
      <c r="M11" s="114">
        <v>396.5</v>
      </c>
    </row>
    <row r="12" spans="2:13" ht="15">
      <c r="B12" t="s">
        <v>121</v>
      </c>
      <c r="C12" t="s">
        <v>122</v>
      </c>
      <c r="D12" s="85">
        <v>42425</v>
      </c>
      <c r="E12" s="114">
        <v>526.75</v>
      </c>
      <c r="F12" t="s">
        <v>123</v>
      </c>
      <c r="G12" t="s">
        <v>124</v>
      </c>
      <c r="H12" s="85">
        <v>42425</v>
      </c>
      <c r="I12" s="114">
        <v>537.25</v>
      </c>
      <c r="J12" t="s">
        <v>105</v>
      </c>
      <c r="K12" t="s">
        <v>106</v>
      </c>
      <c r="L12" s="85">
        <v>42425</v>
      </c>
      <c r="M12" s="114">
        <v>388</v>
      </c>
    </row>
    <row r="13" spans="2:13" ht="15">
      <c r="B13" t="s">
        <v>125</v>
      </c>
      <c r="C13" t="s">
        <v>126</v>
      </c>
      <c r="D13" s="85">
        <v>42425</v>
      </c>
      <c r="E13" s="114">
        <v>540.75</v>
      </c>
      <c r="F13" t="s">
        <v>127</v>
      </c>
      <c r="G13" t="s">
        <v>128</v>
      </c>
      <c r="H13" s="85">
        <v>42425</v>
      </c>
      <c r="I13" s="114">
        <v>556.75</v>
      </c>
      <c r="J13" t="s">
        <v>76</v>
      </c>
      <c r="K13" t="s">
        <v>77</v>
      </c>
      <c r="L13" s="85">
        <v>42425</v>
      </c>
      <c r="M13" s="114">
        <v>387.25</v>
      </c>
    </row>
    <row r="14" spans="2:13" ht="15">
      <c r="B14" t="s">
        <v>129</v>
      </c>
      <c r="C14" t="s">
        <v>130</v>
      </c>
      <c r="D14" s="85">
        <v>42425</v>
      </c>
      <c r="E14" s="114">
        <v>548.75</v>
      </c>
      <c r="F14" t="s">
        <v>131</v>
      </c>
      <c r="G14" t="s">
        <v>132</v>
      </c>
      <c r="H14" s="85">
        <v>42425</v>
      </c>
      <c r="I14" s="114">
        <v>569</v>
      </c>
      <c r="J14" t="s">
        <v>146</v>
      </c>
      <c r="K14" t="s">
        <v>147</v>
      </c>
      <c r="L14" s="85">
        <v>42425</v>
      </c>
      <c r="M14" s="114">
        <v>396.5</v>
      </c>
    </row>
    <row r="15" spans="2:13" ht="15">
      <c r="B15" t="s">
        <v>133</v>
      </c>
      <c r="C15" t="s">
        <v>134</v>
      </c>
      <c r="D15" s="85">
        <v>42425</v>
      </c>
      <c r="E15" s="114">
        <v>548.75</v>
      </c>
      <c r="F15" t="s">
        <v>135</v>
      </c>
      <c r="G15" t="s">
        <v>136</v>
      </c>
      <c r="H15" s="85">
        <v>42425</v>
      </c>
      <c r="I15" s="114">
        <v>569</v>
      </c>
      <c r="J15" t="s">
        <v>148</v>
      </c>
      <c r="K15" t="s">
        <v>149</v>
      </c>
      <c r="L15" s="85">
        <v>42425</v>
      </c>
      <c r="M15" s="114">
        <v>402.5</v>
      </c>
    </row>
    <row r="16" spans="2:13" ht="15">
      <c r="B16" t="s">
        <v>137</v>
      </c>
      <c r="C16" t="s">
        <v>138</v>
      </c>
      <c r="D16" s="85">
        <v>42425</v>
      </c>
      <c r="E16" s="114">
        <v>532.75</v>
      </c>
      <c r="F16" t="s">
        <v>139</v>
      </c>
      <c r="G16" t="s">
        <v>140</v>
      </c>
      <c r="H16" s="85">
        <v>42425</v>
      </c>
      <c r="I16" s="114">
        <v>569</v>
      </c>
      <c r="J16" t="s">
        <v>107</v>
      </c>
      <c r="K16" t="s">
        <v>108</v>
      </c>
      <c r="L16" s="85">
        <v>42425</v>
      </c>
      <c r="M16" s="114">
        <v>406.5</v>
      </c>
    </row>
    <row r="17" spans="2:13" ht="15">
      <c r="B17"/>
      <c r="C17"/>
      <c r="D17"/>
      <c r="E17"/>
      <c r="F17" t="s">
        <v>150</v>
      </c>
      <c r="G17" t="s">
        <v>151</v>
      </c>
      <c r="H17"/>
      <c r="I17">
        <v>0</v>
      </c>
      <c r="J17" t="s">
        <v>152</v>
      </c>
      <c r="K17" t="s">
        <v>153</v>
      </c>
      <c r="L17" s="85">
        <v>42425</v>
      </c>
      <c r="M17" s="114">
        <v>401.5</v>
      </c>
    </row>
    <row r="18" spans="2:13" ht="15">
      <c r="B18"/>
      <c r="C18"/>
      <c r="D18"/>
      <c r="E18"/>
      <c r="F18"/>
      <c r="G18"/>
      <c r="H18"/>
      <c r="I18"/>
      <c r="J18" t="s">
        <v>109</v>
      </c>
      <c r="K18" t="s">
        <v>110</v>
      </c>
      <c r="L18" s="85">
        <v>42425</v>
      </c>
      <c r="M18" s="114">
        <v>400.25</v>
      </c>
    </row>
    <row r="19" spans="2:13" ht="15">
      <c r="B19"/>
      <c r="C19"/>
      <c r="D19"/>
      <c r="E19"/>
      <c r="F19"/>
      <c r="G19"/>
      <c r="H19"/>
      <c r="I19"/>
      <c r="J19" t="s">
        <v>154</v>
      </c>
      <c r="K19" t="s">
        <v>155</v>
      </c>
      <c r="L19" s="85">
        <v>42425</v>
      </c>
      <c r="M19" s="114">
        <v>412.5</v>
      </c>
    </row>
    <row r="20" spans="2:13" ht="15">
      <c r="B20"/>
      <c r="C20"/>
      <c r="D20"/>
      <c r="E20"/>
      <c r="F20"/>
      <c r="G20"/>
      <c r="H20"/>
      <c r="I20"/>
      <c r="J20" t="s">
        <v>156</v>
      </c>
      <c r="K20" t="s">
        <v>157</v>
      </c>
      <c r="L20" s="85">
        <v>42425</v>
      </c>
      <c r="M20" s="114">
        <v>403.75</v>
      </c>
    </row>
    <row r="21" spans="2:13" ht="15">
      <c r="B21"/>
      <c r="C21"/>
      <c r="D21"/>
      <c r="E21"/>
      <c r="F21"/>
      <c r="G21"/>
      <c r="H21"/>
      <c r="I21"/>
      <c r="J21"/>
      <c r="K21"/>
      <c r="L21"/>
      <c r="M21"/>
    </row>
    <row r="22" spans="2:13" ht="15">
      <c r="B22"/>
      <c r="C22"/>
      <c r="D22" s="85"/>
      <c r="E22" s="32"/>
      <c r="F22"/>
      <c r="G22"/>
      <c r="H22" s="85"/>
      <c r="I22" s="32"/>
      <c r="J22" s="32"/>
      <c r="K22" s="32"/>
      <c r="L22" s="32"/>
      <c r="M22" s="32"/>
    </row>
    <row r="25" spans="3:15" ht="15.75">
      <c r="C25" s="68" t="s">
        <v>117</v>
      </c>
      <c r="D25" t="s">
        <v>158</v>
      </c>
      <c r="E25">
        <v>25</v>
      </c>
      <c r="F25" s="85"/>
      <c r="J25" s="85"/>
      <c r="K25"/>
      <c r="L25"/>
      <c r="M25"/>
      <c r="N25" s="85"/>
      <c r="O25"/>
    </row>
    <row r="26" spans="4:15" ht="15">
      <c r="D26"/>
      <c r="E26"/>
      <c r="F26" s="85"/>
      <c r="G26"/>
      <c r="H26"/>
      <c r="I26"/>
      <c r="J26" s="85"/>
      <c r="K26"/>
      <c r="L26"/>
      <c r="M26"/>
      <c r="N26" s="85"/>
      <c r="O26"/>
    </row>
    <row r="27" spans="4:15" ht="15">
      <c r="D27"/>
      <c r="E27"/>
      <c r="F27" s="85"/>
      <c r="G27"/>
      <c r="H27"/>
      <c r="I27"/>
      <c r="J27" s="85"/>
      <c r="K27"/>
      <c r="L27"/>
      <c r="M27"/>
      <c r="N27" s="85"/>
      <c r="O27"/>
    </row>
    <row r="28" spans="4:15" ht="15">
      <c r="D28"/>
      <c r="E28"/>
      <c r="F28" s="85"/>
      <c r="G28"/>
      <c r="H28"/>
      <c r="I28"/>
      <c r="J28" s="85"/>
      <c r="K28"/>
      <c r="L28"/>
      <c r="M28"/>
      <c r="N28" s="85"/>
      <c r="O28"/>
    </row>
    <row r="29" spans="4:15" ht="15">
      <c r="D29"/>
      <c r="E29"/>
      <c r="F29" s="85"/>
      <c r="G29"/>
      <c r="H29"/>
      <c r="I29"/>
      <c r="J29" s="85"/>
      <c r="K29"/>
      <c r="L29"/>
      <c r="M29"/>
      <c r="N29" s="85"/>
      <c r="O29"/>
    </row>
    <row r="30" spans="4:15" ht="15">
      <c r="D30"/>
      <c r="E30"/>
      <c r="F30" s="85"/>
      <c r="G30"/>
      <c r="H30"/>
      <c r="I30"/>
      <c r="J30" s="85"/>
      <c r="K30"/>
      <c r="L30"/>
      <c r="M30"/>
      <c r="N30" s="85"/>
      <c r="O30"/>
    </row>
    <row r="31" spans="4:15" ht="15">
      <c r="D31"/>
      <c r="E31"/>
      <c r="F31" s="85"/>
      <c r="G31"/>
      <c r="H31"/>
      <c r="I31"/>
      <c r="J31" s="85"/>
      <c r="K31"/>
      <c r="L31"/>
      <c r="M31"/>
      <c r="N31" s="85"/>
      <c r="O31"/>
    </row>
    <row r="32" spans="4:15" ht="15">
      <c r="D32"/>
      <c r="E32"/>
      <c r="F32" s="85"/>
      <c r="G32"/>
      <c r="H32"/>
      <c r="I32"/>
      <c r="J32" s="85"/>
      <c r="K32"/>
      <c r="L32"/>
      <c r="M32"/>
      <c r="N32" s="85"/>
      <c r="O32"/>
    </row>
    <row r="33" spans="4:15" ht="15">
      <c r="D33"/>
      <c r="E33"/>
      <c r="F33" s="85"/>
      <c r="G33"/>
      <c r="H33"/>
      <c r="I33"/>
      <c r="J33" s="85"/>
      <c r="K33"/>
      <c r="L33"/>
      <c r="M33"/>
      <c r="N33" s="85"/>
      <c r="O33"/>
    </row>
    <row r="34" spans="4:15" ht="15">
      <c r="D34"/>
      <c r="E34"/>
      <c r="F34" s="85"/>
      <c r="G34"/>
      <c r="H34"/>
      <c r="I34"/>
      <c r="J34" s="85"/>
      <c r="K34"/>
      <c r="L34"/>
      <c r="M34"/>
      <c r="N34" s="85"/>
      <c r="O34"/>
    </row>
    <row r="35" spans="4:15" ht="15">
      <c r="D35"/>
      <c r="E35"/>
      <c r="F35" s="85"/>
      <c r="G35"/>
      <c r="H35"/>
      <c r="I35"/>
      <c r="J35" s="85"/>
      <c r="K35"/>
      <c r="L35"/>
      <c r="M35"/>
      <c r="N35" s="85"/>
      <c r="O35"/>
    </row>
    <row r="36" spans="4:15" ht="15">
      <c r="D36"/>
      <c r="E36"/>
      <c r="F36" s="85"/>
      <c r="G36"/>
      <c r="H36"/>
      <c r="I36"/>
      <c r="J36" s="85"/>
      <c r="K36"/>
      <c r="L36"/>
      <c r="M36"/>
      <c r="N36" s="85"/>
      <c r="O36"/>
    </row>
    <row r="37" spans="4:15" ht="15">
      <c r="D37"/>
      <c r="E37"/>
      <c r="F37" s="85"/>
      <c r="G37"/>
      <c r="H37"/>
      <c r="I37"/>
      <c r="J37" s="85"/>
      <c r="K37"/>
      <c r="L37"/>
      <c r="M37"/>
      <c r="N37" s="85"/>
      <c r="O37"/>
    </row>
    <row r="38" spans="4:15" ht="15">
      <c r="D38"/>
      <c r="E38"/>
      <c r="F38"/>
      <c r="G38"/>
      <c r="H38"/>
      <c r="I38"/>
      <c r="J38"/>
      <c r="K38"/>
      <c r="L38"/>
      <c r="M38"/>
      <c r="N38" s="85"/>
      <c r="O38"/>
    </row>
    <row r="39" spans="4:15" ht="15">
      <c r="D39"/>
      <c r="E39"/>
      <c r="F39"/>
      <c r="G39"/>
      <c r="H39"/>
      <c r="I39"/>
      <c r="J39"/>
      <c r="K39"/>
      <c r="L39"/>
      <c r="M39"/>
      <c r="N39" s="85"/>
      <c r="O39"/>
    </row>
    <row r="40" spans="4:15" ht="15">
      <c r="D40"/>
      <c r="E40"/>
      <c r="F40"/>
      <c r="G40"/>
      <c r="H40"/>
      <c r="I40"/>
      <c r="J40"/>
      <c r="K40"/>
      <c r="L40"/>
      <c r="M40"/>
      <c r="N40" s="85"/>
      <c r="O40"/>
    </row>
    <row r="41" spans="4:15" ht="15">
      <c r="D41"/>
      <c r="E41"/>
      <c r="F41"/>
      <c r="G41"/>
      <c r="H41"/>
      <c r="I41"/>
      <c r="J41"/>
      <c r="K41"/>
      <c r="L41"/>
      <c r="M41"/>
      <c r="N41" s="85"/>
      <c r="O41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9"/>
    </row>
    <row r="6" spans="2:3" ht="15">
      <c r="B6" s="69"/>
      <c r="C6" s="69"/>
    </row>
    <row r="7" spans="2:3" ht="15">
      <c r="B7" s="69"/>
      <c r="C7" s="69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Maria Amalia Gumucio Aguirre</cp:lastModifiedBy>
  <cp:lastPrinted>2016-01-05T13:28:06Z</cp:lastPrinted>
  <dcterms:created xsi:type="dcterms:W3CDTF">2013-02-26T05:01:27Z</dcterms:created>
  <dcterms:modified xsi:type="dcterms:W3CDTF">2016-02-26T12:58:06Z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