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8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<sst xmlns="http://schemas.openxmlformats.org/spreadsheetml/2006/main" count="259" uniqueCount="154">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</sst>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18" sqref="C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1" t="str">
        <f>Datos!G23</f>
        <v>Mayo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4" t="s">
        <v>0</v>
      </c>
      <c r="C13" s="114"/>
      <c r="D13" s="115" t="s">
        <v>0</v>
      </c>
      <c r="E13" s="115"/>
      <c r="F13" s="115"/>
      <c r="G13" s="115"/>
      <c r="H13" s="115"/>
      <c r="I13" s="115"/>
      <c r="J13" s="116" t="s">
        <v>1</v>
      </c>
      <c r="K13" s="116"/>
    </row>
    <row r="14" spans="1:11" ht="15.75">
      <c r="A14" s="8"/>
      <c r="B14" s="117" t="s">
        <v>2</v>
      </c>
      <c r="C14" s="117"/>
      <c r="D14" s="118" t="s">
        <v>3</v>
      </c>
      <c r="E14" s="118"/>
      <c r="F14" s="118"/>
      <c r="G14" s="118"/>
      <c r="H14" s="118"/>
      <c r="I14" s="118"/>
      <c r="J14" s="119" t="s">
        <v>4</v>
      </c>
      <c r="K14" s="119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8"/>
      <c r="C17" s="23"/>
      <c r="D17" s="24"/>
      <c r="E17" s="109"/>
      <c r="F17" s="109"/>
      <c r="G17" s="109"/>
      <c r="H17" s="109"/>
      <c r="I17" s="110"/>
      <c r="J17" s="30"/>
      <c r="K17" s="25"/>
    </row>
    <row r="18" spans="1:11" ht="19.5" customHeight="1">
      <c r="A18" s="16" t="s">
        <v>12</v>
      </c>
      <c r="B18" s="28">
        <f>Datos!E4</f>
        <v>458.5</v>
      </c>
      <c r="C18" s="23">
        <f>B20+'Primas SRW'!B9</f>
        <v>528</v>
      </c>
      <c r="D18" s="24">
        <f>Datos!I4</f>
        <v>438.75</v>
      </c>
      <c r="E18" s="109">
        <f>D20+'Primas HRW'!B10</f>
        <v>534.75</v>
      </c>
      <c r="F18" s="109">
        <f>D20+'Primas HRW'!C10</f>
        <v>559.75</v>
      </c>
      <c r="G18" s="109">
        <f>D20+'Primas HRW'!D10</f>
        <v>544.75</v>
      </c>
      <c r="H18" s="109">
        <f>D20+'Primas HRW'!E10</f>
        <v>529.75</v>
      </c>
      <c r="I18" s="110">
        <f>D18+'Primas HRW'!F10</f>
        <v>513.75</v>
      </c>
      <c r="J18" s="30">
        <f>Datos!M4</f>
        <v>385.25</v>
      </c>
      <c r="K18" s="25">
        <f>J20+'Primas maíz'!B6</f>
        <v>440</v>
      </c>
    </row>
    <row r="19" spans="1:11" ht="19.5" customHeight="1">
      <c r="A19" s="16" t="s">
        <v>92</v>
      </c>
      <c r="B19" s="28"/>
      <c r="C19" s="23">
        <f>B20+'Primas SRW'!B10</f>
        <v>523</v>
      </c>
      <c r="D19" s="24"/>
      <c r="E19" s="109">
        <f>D20+'Primas HRW'!B11</f>
        <v>534.75</v>
      </c>
      <c r="F19" s="109">
        <f>D20+'Primas HRW'!C11</f>
        <v>559.75</v>
      </c>
      <c r="G19" s="109">
        <f>D20+'Primas HRW'!D11</f>
        <v>544.75</v>
      </c>
      <c r="H19" s="109">
        <f>D20+'Primas HRW'!E11</f>
        <v>529.75</v>
      </c>
      <c r="I19" s="110">
        <f>D20+'Primas HRW'!F11</f>
        <v>524.75</v>
      </c>
      <c r="J19" s="30"/>
      <c r="K19" s="25">
        <f>J20+'Primas maíz'!B7</f>
        <v>440</v>
      </c>
    </row>
    <row r="20" spans="1:11" ht="19.5" customHeight="1">
      <c r="A20" s="16" t="s">
        <v>13</v>
      </c>
      <c r="B20" s="28">
        <f>Datos!E5</f>
        <v>468</v>
      </c>
      <c r="C20" s="23">
        <f>B20+'Primas SRW'!B11</f>
        <v>528</v>
      </c>
      <c r="D20" s="24">
        <f>Datos!I5</f>
        <v>449.75</v>
      </c>
      <c r="E20" s="109">
        <f>D20+'Primas HRW'!B12</f>
        <v>534.75</v>
      </c>
      <c r="F20" s="109">
        <f>D20+'Primas HRW'!C12</f>
        <v>559.75</v>
      </c>
      <c r="G20" s="109">
        <f>D20+'Primas HRW'!D12</f>
        <v>544.75</v>
      </c>
      <c r="H20" s="109">
        <f>D20+'Primas HRW'!E12</f>
        <v>529.75</v>
      </c>
      <c r="I20" s="110">
        <f>D20+'Primas HRW'!F12</f>
        <v>524.75</v>
      </c>
      <c r="J20" s="30">
        <f>Datos!M5</f>
        <v>389</v>
      </c>
      <c r="K20" s="25">
        <f>J20+'Primas maíz'!B8</f>
        <v>440</v>
      </c>
    </row>
    <row r="21" spans="1:11" ht="19.5" customHeight="1">
      <c r="A21" s="22" t="s">
        <v>93</v>
      </c>
      <c r="B21" s="44"/>
      <c r="C21" s="106"/>
      <c r="D21" s="108"/>
      <c r="E21" s="44"/>
      <c r="F21" s="44"/>
      <c r="G21" s="44"/>
      <c r="H21" s="44"/>
      <c r="I21" s="106"/>
      <c r="J21" s="108"/>
      <c r="K21" s="112">
        <f>J22+'Primas maíz'!B9</f>
        <v>444.75</v>
      </c>
    </row>
    <row r="22" spans="1:11" ht="19.5" customHeight="1">
      <c r="A22" s="16" t="s">
        <v>14</v>
      </c>
      <c r="B22" s="28">
        <f>Datos!E6</f>
        <v>477.75</v>
      </c>
      <c r="C22" s="23"/>
      <c r="D22" s="24">
        <f>Datos!I6</f>
        <v>466.5</v>
      </c>
      <c r="E22" s="25"/>
      <c r="F22" s="25"/>
      <c r="G22" s="25"/>
      <c r="H22" s="25"/>
      <c r="I22" s="26"/>
      <c r="J22" s="24">
        <f>Datos!M6</f>
        <v>391.75</v>
      </c>
      <c r="K22" s="25">
        <f>J22+'Primas maíz'!B10</f>
        <v>456.75</v>
      </c>
    </row>
    <row r="23" spans="1:11" ht="19.5" customHeight="1">
      <c r="A23" s="22" t="s">
        <v>94</v>
      </c>
      <c r="B23" s="44"/>
      <c r="C23" s="106"/>
      <c r="D23" s="108"/>
      <c r="E23" s="44"/>
      <c r="F23" s="44"/>
      <c r="G23" s="44"/>
      <c r="H23" s="44"/>
      <c r="I23" s="106"/>
      <c r="J23" s="108"/>
      <c r="K23" s="44"/>
    </row>
    <row r="24" spans="1:11" ht="19.5" customHeight="1">
      <c r="A24" s="22" t="s">
        <v>95</v>
      </c>
      <c r="B24" s="44"/>
      <c r="C24" s="106"/>
      <c r="D24" s="108"/>
      <c r="E24" s="44"/>
      <c r="F24" s="44"/>
      <c r="G24" s="44"/>
      <c r="H24" s="44"/>
      <c r="I24" s="106"/>
      <c r="J24" s="108"/>
      <c r="K24" s="44"/>
    </row>
    <row r="25" spans="1:15" ht="19.5" customHeight="1">
      <c r="A25" s="16" t="s">
        <v>15</v>
      </c>
      <c r="B25" s="28">
        <f>Datos!E7</f>
        <v>494.25</v>
      </c>
      <c r="C25" s="27"/>
      <c r="D25" s="24">
        <f>Datos!I7</f>
        <v>490.75</v>
      </c>
      <c r="E25" s="28"/>
      <c r="F25" s="28"/>
      <c r="G25" s="28"/>
      <c r="H25" s="28"/>
      <c r="I25" s="29"/>
      <c r="J25" s="107">
        <f>Datos!M7</f>
        <v>396.25</v>
      </c>
      <c r="K25" s="28"/>
      <c r="L25"/>
      <c r="M25"/>
      <c r="N25"/>
      <c r="O25"/>
    </row>
    <row r="26" spans="1:15" ht="19.5" customHeight="1">
      <c r="A26" s="16">
        <v>2017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  <c r="L26"/>
      <c r="M26"/>
      <c r="N26"/>
      <c r="O26"/>
    </row>
    <row r="27" spans="1:15" ht="19.5" customHeight="1">
      <c r="A27" s="16" t="s">
        <v>11</v>
      </c>
      <c r="B27" s="79">
        <f>Datos!E8</f>
        <v>509.25</v>
      </c>
      <c r="C27" s="80"/>
      <c r="D27" s="81">
        <f>Datos!I8</f>
        <v>507</v>
      </c>
      <c r="E27" s="80"/>
      <c r="F27" s="80"/>
      <c r="G27" s="80"/>
      <c r="H27" s="80"/>
      <c r="I27" s="82"/>
      <c r="J27" s="83">
        <f>Datos!M8</f>
        <v>404</v>
      </c>
      <c r="K27" s="79"/>
      <c r="L27"/>
      <c r="M27"/>
      <c r="N27"/>
      <c r="O27"/>
    </row>
    <row r="28" spans="1:15" ht="19.5" customHeight="1">
      <c r="A28" s="16" t="s">
        <v>12</v>
      </c>
      <c r="B28" s="79">
        <f>Datos!E9</f>
        <v>519</v>
      </c>
      <c r="C28" s="80"/>
      <c r="D28" s="81">
        <f>Datos!I9</f>
        <v>517.25</v>
      </c>
      <c r="E28" s="80"/>
      <c r="F28" s="80"/>
      <c r="G28" s="80"/>
      <c r="H28" s="80"/>
      <c r="I28" s="82"/>
      <c r="J28" s="83">
        <f>Datos!M9</f>
        <v>408.25</v>
      </c>
      <c r="K28" s="79"/>
      <c r="L28"/>
      <c r="M28"/>
      <c r="N28"/>
      <c r="O28"/>
    </row>
    <row r="29" spans="1:15" ht="19.5" customHeight="1">
      <c r="A29" s="16" t="s">
        <v>13</v>
      </c>
      <c r="B29" s="79">
        <f>Datos!E10</f>
        <v>523.25</v>
      </c>
      <c r="C29" s="23"/>
      <c r="D29" s="81">
        <f>Datos!I10</f>
        <v>524.75</v>
      </c>
      <c r="E29" s="23"/>
      <c r="F29" s="23"/>
      <c r="G29" s="23"/>
      <c r="H29" s="23"/>
      <c r="I29" s="26"/>
      <c r="J29" s="30">
        <f>Datos!M10</f>
        <v>412</v>
      </c>
      <c r="K29" s="25"/>
      <c r="L29"/>
      <c r="M29"/>
      <c r="N29"/>
      <c r="O29"/>
    </row>
    <row r="30" spans="1:15" ht="19.5" customHeight="1">
      <c r="A30" s="16" t="s">
        <v>14</v>
      </c>
      <c r="B30" s="79">
        <f>Datos!E11</f>
        <v>532.5</v>
      </c>
      <c r="C30" s="23"/>
      <c r="D30" s="81">
        <f>Datos!I11</f>
        <v>537</v>
      </c>
      <c r="E30" s="23"/>
      <c r="F30" s="23"/>
      <c r="G30" s="23"/>
      <c r="H30" s="23"/>
      <c r="I30" s="26"/>
      <c r="J30" s="30">
        <f>Datos!M11</f>
        <v>408.25</v>
      </c>
      <c r="K30" s="25"/>
      <c r="L30"/>
      <c r="M30"/>
      <c r="N30"/>
      <c r="O30"/>
    </row>
    <row r="31" spans="1:15" ht="19.5" customHeight="1">
      <c r="A31" s="16" t="s">
        <v>15</v>
      </c>
      <c r="B31" s="79">
        <f>Datos!E12</f>
        <v>548.25</v>
      </c>
      <c r="C31" s="23"/>
      <c r="D31" s="81">
        <f>Datos!I12</f>
        <v>556.5</v>
      </c>
      <c r="E31" s="23"/>
      <c r="F31" s="23"/>
      <c r="G31" s="23"/>
      <c r="H31" s="23"/>
      <c r="I31" s="26"/>
      <c r="J31" s="30">
        <f>Datos!M12</f>
        <v>411.5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9">
        <f>Datos!E13</f>
        <v>560.75</v>
      </c>
      <c r="C33" s="80"/>
      <c r="D33" s="81">
        <f>Datos!I13</f>
        <v>568.25</v>
      </c>
      <c r="E33" s="80"/>
      <c r="F33" s="80"/>
      <c r="G33" s="80"/>
      <c r="H33" s="80"/>
      <c r="I33" s="82"/>
      <c r="J33" s="30">
        <f>Datos!M13</f>
        <v>420</v>
      </c>
      <c r="K33" s="79"/>
      <c r="L33"/>
      <c r="M33"/>
      <c r="N33"/>
      <c r="O33"/>
    </row>
    <row r="34" spans="1:15" ht="19.5" customHeight="1">
      <c r="A34" s="16" t="s">
        <v>12</v>
      </c>
      <c r="B34" s="79">
        <f>Datos!E14</f>
        <v>563.25</v>
      </c>
      <c r="C34" s="23"/>
      <c r="D34" s="81">
        <f>Datos!I14</f>
        <v>568.25</v>
      </c>
      <c r="E34" s="23"/>
      <c r="F34" s="23"/>
      <c r="G34" s="23"/>
      <c r="H34" s="23"/>
      <c r="I34" s="26"/>
      <c r="J34" s="30">
        <f>Datos!M14</f>
        <v>425.5</v>
      </c>
      <c r="K34" s="25"/>
      <c r="L34"/>
      <c r="M34"/>
      <c r="N34"/>
      <c r="O34"/>
    </row>
    <row r="35" spans="1:15" ht="19.5" customHeight="1">
      <c r="A35" s="16" t="s">
        <v>13</v>
      </c>
      <c r="B35" s="79">
        <f>Datos!E15</f>
        <v>546.25</v>
      </c>
      <c r="C35" s="80"/>
      <c r="D35" s="81">
        <f>Datos!I14</f>
        <v>568.25</v>
      </c>
      <c r="E35" s="80"/>
      <c r="F35" s="80"/>
      <c r="G35" s="80"/>
      <c r="H35" s="80"/>
      <c r="I35" s="82"/>
      <c r="J35" s="30">
        <f>Datos!M15</f>
        <v>428.5</v>
      </c>
      <c r="K35" s="79"/>
      <c r="L35"/>
      <c r="M35"/>
      <c r="N35"/>
      <c r="O35"/>
    </row>
    <row r="36" spans="1:15" ht="19.5" customHeight="1">
      <c r="A36" s="16" t="s">
        <v>14</v>
      </c>
      <c r="B36" s="79"/>
      <c r="C36" s="80"/>
      <c r="D36" s="81"/>
      <c r="E36" s="80"/>
      <c r="F36" s="80"/>
      <c r="G36" s="80"/>
      <c r="H36" s="80"/>
      <c r="I36" s="82"/>
      <c r="J36" s="30">
        <f>Datos!M16</f>
        <v>421.5</v>
      </c>
      <c r="K36" s="79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Datos!M17</f>
        <v>417.25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Datos!M18</f>
        <v>431.5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Datos!M19</f>
        <v>414.75</v>
      </c>
      <c r="K40" s="25"/>
      <c r="L40"/>
      <c r="M40"/>
      <c r="N40"/>
      <c r="O40"/>
    </row>
    <row r="41" spans="1:15" ht="19.5" customHeight="1">
      <c r="A41" s="5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/>
      <c r="M41"/>
      <c r="N41"/>
      <c r="O41"/>
    </row>
    <row r="42" spans="1:15" ht="19.5" customHeight="1">
      <c r="A42" s="5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HRW'!B17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HRW'!B18</f>
        <v>-5</v>
      </c>
      <c r="I50" s="42"/>
    </row>
    <row r="51" spans="5:9" ht="15">
      <c r="E51" s="43">
        <v>0.125</v>
      </c>
      <c r="F51" s="43"/>
      <c r="G51" s="43"/>
      <c r="H51" s="42">
        <f>'Primas HRW'!B19</f>
        <v>10</v>
      </c>
      <c r="I51" s="42"/>
    </row>
    <row r="52" spans="5:9" ht="15">
      <c r="E52" s="41">
        <v>0.13</v>
      </c>
      <c r="F52" s="41"/>
      <c r="G52" s="41"/>
      <c r="H52" s="42">
        <f>'Primas HRW'!B20</f>
        <v>25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1" t="str">
        <f>Datos!G23</f>
        <v>Mayo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12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3" t="s">
        <v>96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4" t="s">
        <v>0</v>
      </c>
      <c r="C11" s="114"/>
      <c r="D11" s="115" t="s">
        <v>0</v>
      </c>
      <c r="E11" s="115"/>
      <c r="F11" s="115"/>
      <c r="G11" s="115"/>
      <c r="H11" s="115"/>
      <c r="I11" s="115"/>
      <c r="J11" s="116" t="s">
        <v>1</v>
      </c>
      <c r="K11" s="116"/>
    </row>
    <row r="12" spans="1:11" ht="15.75">
      <c r="A12" s="8"/>
      <c r="B12" s="117" t="s">
        <v>2</v>
      </c>
      <c r="C12" s="117"/>
      <c r="D12" s="118" t="s">
        <v>3</v>
      </c>
      <c r="E12" s="118"/>
      <c r="F12" s="118"/>
      <c r="G12" s="118"/>
      <c r="H12" s="118"/>
      <c r="I12" s="118"/>
      <c r="J12" s="119" t="s">
        <v>4</v>
      </c>
      <c r="K12" s="11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5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4" t="s">
        <v>86</v>
      </c>
      <c r="B15" s="75"/>
      <c r="C15" s="95"/>
      <c r="D15" s="96"/>
      <c r="E15" s="77"/>
      <c r="F15" s="77"/>
      <c r="G15" s="77"/>
      <c r="H15" s="77"/>
      <c r="I15" s="78"/>
      <c r="J15" s="76"/>
      <c r="K15" s="75"/>
    </row>
    <row r="16" spans="1:11" ht="19.5" customHeight="1">
      <c r="A16" s="69" t="s">
        <v>12</v>
      </c>
      <c r="B16" s="70">
        <f>BUSHEL!B18*TONELADA!$B$43</f>
        <v>168.47124</v>
      </c>
      <c r="C16" s="94">
        <f>BUSHEL!C18*TONELADA!$B$43</f>
        <v>194.00832</v>
      </c>
      <c r="D16" s="91">
        <f>IF(BUSHEL!D18&gt;0,BUSHEL!D18*TONELADA!$B$43,"")</f>
        <v>161.2143</v>
      </c>
      <c r="E16" s="98">
        <f>BUSHEL!E18*TONELADA!$B$43</f>
        <v>196.48854</v>
      </c>
      <c r="F16" s="98">
        <f>BUSHEL!F18*TONELADA!$B$43</f>
        <v>205.67454</v>
      </c>
      <c r="G16" s="98">
        <f>BUSHEL!G18*TONELADA!$B$43</f>
        <v>200.16294</v>
      </c>
      <c r="H16" s="98">
        <f>BUSHEL!H18*TONELADA!$B$43</f>
        <v>194.65134</v>
      </c>
      <c r="I16" s="99">
        <f>BUSHEL!I18*TONELADA!$B$43</f>
        <v>188.7723</v>
      </c>
      <c r="J16" s="72">
        <f>BUSHEL!J18*$E$43</f>
        <v>151.66521999999998</v>
      </c>
      <c r="K16" s="93">
        <f>BUSHEL!K18*TONELADA!$E$43</f>
        <v>173.2192</v>
      </c>
    </row>
    <row r="17" spans="1:11" ht="19.5" customHeight="1">
      <c r="A17" s="85" t="s">
        <v>92</v>
      </c>
      <c r="B17" s="86"/>
      <c r="C17" s="95">
        <f>BUSHEL!C19*TONELADA!$B$43</f>
        <v>192.17112</v>
      </c>
      <c r="D17" s="88"/>
      <c r="E17" s="77">
        <f>BUSHEL!E19*TONELADA!$B$43</f>
        <v>196.48854</v>
      </c>
      <c r="F17" s="77">
        <f>BUSHEL!F19*TONELADA!$B$43</f>
        <v>205.67454</v>
      </c>
      <c r="G17" s="77">
        <f>BUSHEL!G19*TONELADA!$B$43</f>
        <v>200.16294</v>
      </c>
      <c r="H17" s="77">
        <f>BUSHEL!H19*TONELADA!$B$43</f>
        <v>194.65134</v>
      </c>
      <c r="I17" s="78">
        <f>BUSHEL!I19*TONELADA!$B$43</f>
        <v>192.81413999999998</v>
      </c>
      <c r="J17" s="90"/>
      <c r="K17" s="75">
        <f>BUSHEL!K19*TONELADA!$E$43</f>
        <v>173.2192</v>
      </c>
    </row>
    <row r="18" spans="1:11" ht="19.5" customHeight="1">
      <c r="A18" s="69" t="s">
        <v>13</v>
      </c>
      <c r="B18" s="70">
        <f>BUSHEL!B20*TONELADA!$B$43</f>
        <v>171.96192</v>
      </c>
      <c r="C18" s="94">
        <f>BUSHEL!C20*TONELADA!$B$43</f>
        <v>194.00832</v>
      </c>
      <c r="D18" s="91">
        <f>IF(BUSHEL!D20&gt;0,BUSHEL!D20*TONELADA!$B$43,"")</f>
        <v>165.25614</v>
      </c>
      <c r="E18" s="98">
        <f>BUSHEL!E20*TONELADA!$B$43</f>
        <v>196.48854</v>
      </c>
      <c r="F18" s="98">
        <f>BUSHEL!F20*TONELADA!$B$43</f>
        <v>205.67454</v>
      </c>
      <c r="G18" s="98">
        <f>BUSHEL!G20*TONELADA!$B$43</f>
        <v>200.16294</v>
      </c>
      <c r="H18" s="98">
        <f>BUSHEL!H20*TONELADA!$B$43</f>
        <v>194.65134</v>
      </c>
      <c r="I18" s="99">
        <f>BUSHEL!I20*TONELADA!$B$43</f>
        <v>192.81413999999998</v>
      </c>
      <c r="J18" s="72">
        <f>BUSHEL!J20*$E$43</f>
        <v>153.14151999999999</v>
      </c>
      <c r="K18" s="93">
        <f>BUSHEL!K20*TONELADA!$E$43</f>
        <v>173.2192</v>
      </c>
    </row>
    <row r="19" spans="1:11" ht="19.5" customHeight="1">
      <c r="A19" s="74" t="s">
        <v>93</v>
      </c>
      <c r="B19" s="75"/>
      <c r="C19" s="95"/>
      <c r="D19" s="96"/>
      <c r="E19" s="95"/>
      <c r="F19" s="95"/>
      <c r="G19" s="95"/>
      <c r="H19" s="95"/>
      <c r="I19" s="97"/>
      <c r="J19" s="76"/>
      <c r="K19" s="75">
        <f>BUSHEL!K21*TONELADA!$E$43</f>
        <v>175.08918</v>
      </c>
    </row>
    <row r="20" spans="1:11" ht="19.5" customHeight="1">
      <c r="A20" s="69" t="s">
        <v>14</v>
      </c>
      <c r="B20" s="70">
        <f>BUSHEL!B22*TONELADA!$B$43</f>
        <v>175.54446</v>
      </c>
      <c r="C20" s="71"/>
      <c r="D20" s="91">
        <f>IF(BUSHEL!D22&gt;0,BUSHEL!D22*TONELADA!$B$43,"")</f>
        <v>171.41075999999998</v>
      </c>
      <c r="E20" s="71"/>
      <c r="F20" s="71"/>
      <c r="G20" s="71"/>
      <c r="H20" s="71"/>
      <c r="I20" s="92"/>
      <c r="J20" s="72">
        <f>BUSHEL!J22*$E$43</f>
        <v>154.22413999999998</v>
      </c>
      <c r="K20" s="93">
        <f>BUSHEL!K22*TONELADA!$E$43</f>
        <v>179.81333999999998</v>
      </c>
    </row>
    <row r="21" spans="1:11" ht="19.5" customHeight="1">
      <c r="A21" s="85" t="s">
        <v>94</v>
      </c>
      <c r="B21" s="86"/>
      <c r="C21" s="87"/>
      <c r="D21" s="88"/>
      <c r="E21" s="87"/>
      <c r="F21" s="87"/>
      <c r="G21" s="87"/>
      <c r="H21" s="87"/>
      <c r="I21" s="89"/>
      <c r="J21" s="90"/>
      <c r="K21" s="86"/>
    </row>
    <row r="22" spans="1:11" ht="19.5" customHeight="1">
      <c r="A22" s="69" t="s">
        <v>95</v>
      </c>
      <c r="B22" s="70"/>
      <c r="C22" s="71"/>
      <c r="D22" s="91"/>
      <c r="E22" s="71"/>
      <c r="F22" s="71"/>
      <c r="G22" s="71"/>
      <c r="H22" s="71"/>
      <c r="I22" s="92"/>
      <c r="J22" s="72"/>
      <c r="K22" s="70"/>
    </row>
    <row r="23" spans="1:11" ht="19.5" customHeight="1">
      <c r="A23" s="74" t="s">
        <v>15</v>
      </c>
      <c r="B23" s="75">
        <f>BUSHEL!B25*TONELADA!$B$43</f>
        <v>181.60721999999998</v>
      </c>
      <c r="C23" s="95"/>
      <c r="D23" s="96">
        <f>IF(BUSHEL!D25&gt;0,BUSHEL!D25*TONELADA!$B$43,"")</f>
        <v>180.32118</v>
      </c>
      <c r="E23" s="95"/>
      <c r="F23" s="95"/>
      <c r="G23" s="95"/>
      <c r="H23" s="95"/>
      <c r="I23" s="97"/>
      <c r="J23" s="76">
        <f>BUSHEL!J25*$E$43</f>
        <v>155.9957</v>
      </c>
      <c r="K23" s="75"/>
    </row>
    <row r="24" spans="1:11" ht="19.5" customHeight="1">
      <c r="A24" s="85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69" t="s">
        <v>11</v>
      </c>
      <c r="B25" s="70">
        <f>BUSHEL!B27*TONELADA!$B$43</f>
        <v>187.11882</v>
      </c>
      <c r="C25" s="71"/>
      <c r="D25" s="91">
        <f>IF(BUSHEL!D27&gt;0,BUSHEL!D27*TONELADA!$B$43,"")</f>
        <v>186.29208</v>
      </c>
      <c r="E25" s="71"/>
      <c r="F25" s="71"/>
      <c r="G25" s="71"/>
      <c r="H25" s="71"/>
      <c r="I25" s="92"/>
      <c r="J25" s="72">
        <f>BUSHEL!J27*$E$43</f>
        <v>159.04672</v>
      </c>
      <c r="K25" s="70"/>
    </row>
    <row r="26" spans="1:11" ht="19.5" customHeight="1">
      <c r="A26" s="85" t="s">
        <v>12</v>
      </c>
      <c r="B26" s="86">
        <f>BUSHEL!B28*TONELADA!$B$43</f>
        <v>190.70136</v>
      </c>
      <c r="C26" s="87"/>
      <c r="D26" s="88">
        <f>IF(BUSHEL!D28&gt;0,BUSHEL!D28*TONELADA!$B$43,"")</f>
        <v>190.05834</v>
      </c>
      <c r="E26" s="87"/>
      <c r="F26" s="87"/>
      <c r="G26" s="87"/>
      <c r="H26" s="87"/>
      <c r="I26" s="89"/>
      <c r="J26" s="90">
        <f>BUSHEL!J28*$E$43</f>
        <v>160.71985999999998</v>
      </c>
      <c r="K26" s="86"/>
    </row>
    <row r="27" spans="1:11" ht="19.5" customHeight="1">
      <c r="A27" s="69" t="s">
        <v>13</v>
      </c>
      <c r="B27" s="70">
        <f>BUSHEL!B29*TONELADA!$B$43</f>
        <v>192.26298</v>
      </c>
      <c r="C27" s="71"/>
      <c r="D27" s="91">
        <f>IF(BUSHEL!D29&gt;0,BUSHEL!D29*TONELADA!$B$43,"")</f>
        <v>192.81413999999998</v>
      </c>
      <c r="E27" s="71"/>
      <c r="F27" s="71"/>
      <c r="G27" s="71"/>
      <c r="H27" s="71"/>
      <c r="I27" s="92"/>
      <c r="J27" s="72">
        <f>BUSHEL!J29*$E$43</f>
        <v>162.19616</v>
      </c>
      <c r="K27" s="70"/>
    </row>
    <row r="28" spans="1:11" ht="19.5" customHeight="1">
      <c r="A28" s="85" t="s">
        <v>14</v>
      </c>
      <c r="B28" s="86">
        <f>BUSHEL!B30*TONELADA!$B$43</f>
        <v>195.6618</v>
      </c>
      <c r="C28" s="87"/>
      <c r="D28" s="88">
        <f>IF(BUSHEL!D30&gt;0,BUSHEL!D30*TONELADA!$B$43,"")</f>
        <v>197.31528</v>
      </c>
      <c r="E28" s="87"/>
      <c r="F28" s="87"/>
      <c r="G28" s="87"/>
      <c r="H28" s="87"/>
      <c r="I28" s="89"/>
      <c r="J28" s="90">
        <f>BUSHEL!J30*$E$43</f>
        <v>160.71985999999998</v>
      </c>
      <c r="K28" s="86"/>
    </row>
    <row r="29" spans="1:11" ht="19.5" customHeight="1">
      <c r="A29" s="69" t="s">
        <v>15</v>
      </c>
      <c r="B29" s="70">
        <f>BUSHEL!B31*TONELADA!$B$43</f>
        <v>201.44898</v>
      </c>
      <c r="C29" s="71"/>
      <c r="D29" s="91">
        <f>IF(BUSHEL!D31&gt;0,BUSHEL!D31*TONELADA!$B$43,"")</f>
        <v>204.48036</v>
      </c>
      <c r="E29" s="71"/>
      <c r="F29" s="71"/>
      <c r="G29" s="71"/>
      <c r="H29" s="71"/>
      <c r="I29" s="92"/>
      <c r="J29" s="72">
        <f>BUSHEL!J31*$E$43</f>
        <v>161.99931999999998</v>
      </c>
      <c r="K29" s="70"/>
    </row>
    <row r="30" spans="1:11" ht="19.5" customHeight="1">
      <c r="A30" s="85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9" t="s">
        <v>11</v>
      </c>
      <c r="B31" s="70">
        <f>BUSHEL!B33*TONELADA!$B$43</f>
        <v>206.04198</v>
      </c>
      <c r="C31" s="71"/>
      <c r="D31" s="91">
        <f>IF(BUSHEL!D33&gt;0,BUSHEL!D33*TONELADA!$B$43,"")</f>
        <v>208.79778</v>
      </c>
      <c r="E31" s="71"/>
      <c r="F31" s="71"/>
      <c r="G31" s="71"/>
      <c r="H31" s="71"/>
      <c r="I31" s="92"/>
      <c r="J31" s="72">
        <f>BUSHEL!J33*$E$43</f>
        <v>165.3456</v>
      </c>
      <c r="K31" s="70"/>
    </row>
    <row r="32" spans="1:11" ht="19.5" customHeight="1">
      <c r="A32" s="85" t="s">
        <v>12</v>
      </c>
      <c r="B32" s="86">
        <f>BUSHEL!B34*TONELADA!$B$43</f>
        <v>206.96058</v>
      </c>
      <c r="C32" s="87"/>
      <c r="D32" s="88">
        <f>IF(BUSHEL!D34&gt;0,BUSHEL!D34*TONELADA!$B$43,"")</f>
        <v>208.79778</v>
      </c>
      <c r="E32" s="87"/>
      <c r="F32" s="87"/>
      <c r="G32" s="87"/>
      <c r="H32" s="87"/>
      <c r="I32" s="89"/>
      <c r="J32" s="90">
        <f>BUSHEL!J34*$E$43</f>
        <v>167.51084</v>
      </c>
      <c r="K32" s="86"/>
    </row>
    <row r="33" spans="1:11" ht="19.5" customHeight="1">
      <c r="A33" s="69" t="s">
        <v>13</v>
      </c>
      <c r="B33" s="70">
        <f>BUSHEL!B35*TONELADA!$B$43</f>
        <v>200.7141</v>
      </c>
      <c r="C33" s="71"/>
      <c r="D33" s="91">
        <f>IF(BUSHEL!D35&gt;0,BUSHEL!D35*TONELADA!$B$43,"")</f>
        <v>208.79778</v>
      </c>
      <c r="E33" s="71"/>
      <c r="F33" s="71"/>
      <c r="G33" s="71"/>
      <c r="H33" s="71"/>
      <c r="I33" s="92"/>
      <c r="J33" s="72">
        <f>BUSHEL!J35*$E$43</f>
        <v>168.69188</v>
      </c>
      <c r="K33" s="70"/>
    </row>
    <row r="34" spans="1:11" ht="19.5" customHeight="1">
      <c r="A34" s="85" t="s">
        <v>14</v>
      </c>
      <c r="B34" s="86"/>
      <c r="C34" s="87"/>
      <c r="D34" s="88"/>
      <c r="E34" s="87"/>
      <c r="F34" s="87"/>
      <c r="G34" s="87"/>
      <c r="H34" s="87"/>
      <c r="I34" s="89"/>
      <c r="J34" s="90">
        <f>BUSHEL!J36*$E$43</f>
        <v>165.93612</v>
      </c>
      <c r="K34" s="86"/>
    </row>
    <row r="35" spans="1:11" ht="19.5" customHeight="1">
      <c r="A35" s="69" t="s">
        <v>15</v>
      </c>
      <c r="B35" s="70"/>
      <c r="C35" s="71"/>
      <c r="D35" s="91"/>
      <c r="E35" s="71"/>
      <c r="F35" s="71"/>
      <c r="G35" s="71"/>
      <c r="H35" s="71"/>
      <c r="I35" s="92"/>
      <c r="J35" s="72">
        <f>BUSHEL!J37*$E$43</f>
        <v>164.26298</v>
      </c>
      <c r="K35" s="70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8">
        <f>BUSHEL!J39*$E$43</f>
        <v>169.87292</v>
      </c>
      <c r="K37" s="25"/>
    </row>
    <row r="38" spans="1:11" ht="19.5" customHeight="1">
      <c r="A38" s="69" t="s">
        <v>15</v>
      </c>
      <c r="B38" s="70"/>
      <c r="C38" s="71"/>
      <c r="D38" s="91"/>
      <c r="E38" s="71"/>
      <c r="F38" s="71"/>
      <c r="G38" s="71"/>
      <c r="H38" s="71"/>
      <c r="I38" s="71"/>
      <c r="J38" s="91">
        <f>BUSHEL!J40*$E$43</f>
        <v>163.27877999999998</v>
      </c>
      <c r="K38" s="70"/>
    </row>
    <row r="39" ht="19.5" customHeight="1"/>
    <row r="40" spans="1:11" ht="19.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HRW'!B17*B43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HRW'!B18*B43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HRW'!B19*B43</f>
        <v>3.6744</v>
      </c>
      <c r="I49" s="42"/>
      <c r="J49" s="40"/>
    </row>
    <row r="50" spans="5:10" ht="15">
      <c r="E50" s="41">
        <v>0.13</v>
      </c>
      <c r="F50" s="41"/>
      <c r="G50" s="41"/>
      <c r="H50" s="42">
        <f>'Primas HRW'!B20*B43</f>
        <v>9.186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3" t="s">
        <v>99</v>
      </c>
      <c r="B5" s="54"/>
      <c r="C5" s="44"/>
    </row>
    <row r="6" spans="1:3" ht="15">
      <c r="A6" s="50" t="s">
        <v>100</v>
      </c>
      <c r="B6" s="51"/>
      <c r="C6" s="51"/>
    </row>
    <row r="7" spans="1:3" ht="15">
      <c r="A7" s="55" t="s">
        <v>101</v>
      </c>
      <c r="B7" s="44"/>
      <c r="C7" s="44"/>
    </row>
    <row r="8" spans="1:3" ht="15">
      <c r="A8" s="50" t="s">
        <v>27</v>
      </c>
      <c r="B8" s="51"/>
      <c r="C8" s="51"/>
    </row>
    <row r="9" spans="1:3" ht="15">
      <c r="A9" s="53" t="s">
        <v>122</v>
      </c>
      <c r="B9" s="54">
        <v>60</v>
      </c>
      <c r="C9" s="44" t="s">
        <v>124</v>
      </c>
    </row>
    <row r="10" spans="1:3" ht="15">
      <c r="A10" s="50" t="s">
        <v>123</v>
      </c>
      <c r="B10" s="51">
        <v>55</v>
      </c>
      <c r="C10" s="51" t="s">
        <v>124</v>
      </c>
    </row>
    <row r="11" spans="1:3" ht="15">
      <c r="A11" s="55" t="s">
        <v>28</v>
      </c>
      <c r="B11" s="44">
        <v>60</v>
      </c>
      <c r="C11" s="44" t="s">
        <v>124</v>
      </c>
    </row>
    <row r="12" spans="1:3" ht="15">
      <c r="A12" s="50" t="s">
        <v>29</v>
      </c>
      <c r="B12" s="51"/>
      <c r="C12" s="51"/>
    </row>
    <row r="13" spans="1:3" ht="15">
      <c r="A13" s="55" t="s">
        <v>30</v>
      </c>
      <c r="B13" s="44"/>
      <c r="C13" s="44"/>
    </row>
    <row r="14" spans="1:3" ht="15">
      <c r="A14" s="104"/>
      <c r="B14" s="105"/>
      <c r="C14" s="105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G10" sqref="G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3"/>
      <c r="C1" s="123"/>
      <c r="D1" s="123"/>
      <c r="E1" s="123"/>
      <c r="F1" s="123"/>
    </row>
    <row r="2" spans="1:6" ht="15.75">
      <c r="A2" s="52"/>
      <c r="B2" s="124" t="s">
        <v>0</v>
      </c>
      <c r="C2" s="124"/>
      <c r="D2" s="124"/>
      <c r="E2" s="124"/>
      <c r="F2" s="124"/>
    </row>
    <row r="3" spans="1:6" ht="15.75">
      <c r="A3" s="52"/>
      <c r="B3" s="124" t="s">
        <v>36</v>
      </c>
      <c r="C3" s="124"/>
      <c r="D3" s="124"/>
      <c r="E3" s="124"/>
      <c r="F3" s="124"/>
    </row>
    <row r="4" spans="1:7" ht="15.75">
      <c r="A4" s="52"/>
      <c r="B4" s="57">
        <v>0.12</v>
      </c>
      <c r="C4" s="58">
        <v>0.13</v>
      </c>
      <c r="D4" s="58">
        <v>0.125</v>
      </c>
      <c r="E4" s="58">
        <v>0.115</v>
      </c>
      <c r="F4" s="58">
        <v>0.11</v>
      </c>
      <c r="G4" s="59" t="s">
        <v>37</v>
      </c>
    </row>
    <row r="5" spans="1:7" ht="15.75">
      <c r="A5" s="125">
        <v>2016</v>
      </c>
      <c r="B5" s="126"/>
      <c r="C5" s="126"/>
      <c r="D5" s="126"/>
      <c r="E5" s="126"/>
      <c r="F5" s="126"/>
      <c r="G5" s="127"/>
    </row>
    <row r="6" spans="1:7" ht="15">
      <c r="A6" s="52" t="s">
        <v>99</v>
      </c>
      <c r="B6" s="44"/>
      <c r="C6" s="44"/>
      <c r="D6" s="44"/>
      <c r="E6" s="44"/>
      <c r="F6" s="44"/>
      <c r="G6" s="44"/>
    </row>
    <row r="7" spans="1:7" ht="15">
      <c r="A7" s="50" t="s">
        <v>100</v>
      </c>
      <c r="B7" s="51"/>
      <c r="C7" s="51"/>
      <c r="D7" s="51"/>
      <c r="E7" s="51"/>
      <c r="F7" s="51"/>
      <c r="G7" s="56"/>
    </row>
    <row r="8" spans="1:7" ht="15">
      <c r="A8" s="52" t="s">
        <v>101</v>
      </c>
      <c r="B8" s="44"/>
      <c r="C8" s="44"/>
      <c r="D8" s="44"/>
      <c r="E8" s="60"/>
      <c r="F8" s="44"/>
      <c r="G8" s="44"/>
    </row>
    <row r="9" spans="1:7" ht="15">
      <c r="A9" s="50" t="s">
        <v>27</v>
      </c>
      <c r="B9" s="51"/>
      <c r="C9" s="51"/>
      <c r="D9" s="51"/>
      <c r="E9" s="51"/>
      <c r="F9" s="51"/>
      <c r="G9" s="56"/>
    </row>
    <row r="10" spans="1:7" ht="15">
      <c r="A10" s="52" t="s">
        <v>122</v>
      </c>
      <c r="B10" s="44">
        <v>85</v>
      </c>
      <c r="C10" s="44">
        <f>IF($B$20&gt;0,B10+$B$20," -")</f>
        <v>110</v>
      </c>
      <c r="D10" s="44">
        <f>B10+B19</f>
        <v>95</v>
      </c>
      <c r="E10" s="60">
        <f>B10+B18</f>
        <v>80</v>
      </c>
      <c r="F10" s="44">
        <f>B10+B17</f>
        <v>75</v>
      </c>
      <c r="G10" s="44" t="s">
        <v>124</v>
      </c>
    </row>
    <row r="11" spans="1:7" ht="15">
      <c r="A11" s="50" t="s">
        <v>123</v>
      </c>
      <c r="B11" s="56">
        <v>85</v>
      </c>
      <c r="C11" s="56">
        <f>IF($B$20&gt;0,B11+$B$20," -")</f>
        <v>110</v>
      </c>
      <c r="D11" s="56">
        <f>B11+B19</f>
        <v>95</v>
      </c>
      <c r="E11" s="51">
        <f>B11+B18</f>
        <v>80</v>
      </c>
      <c r="F11" s="51">
        <f>B11+B17</f>
        <v>75</v>
      </c>
      <c r="G11" s="56" t="s">
        <v>124</v>
      </c>
    </row>
    <row r="12" spans="1:7" ht="15">
      <c r="A12" s="52" t="s">
        <v>28</v>
      </c>
      <c r="B12" s="44">
        <v>85</v>
      </c>
      <c r="C12" s="44">
        <f>IF($B$20&gt;0,B12+$B$20," -")</f>
        <v>110</v>
      </c>
      <c r="D12" s="44">
        <f>B12+B19</f>
        <v>95</v>
      </c>
      <c r="E12" s="60">
        <f>B12+B18</f>
        <v>80</v>
      </c>
      <c r="F12" s="44">
        <f>B12+B17</f>
        <v>75</v>
      </c>
      <c r="G12" s="44" t="s">
        <v>124</v>
      </c>
    </row>
    <row r="13" spans="1:7" ht="15">
      <c r="A13" s="50" t="s">
        <v>29</v>
      </c>
      <c r="B13" s="56"/>
      <c r="C13" s="56"/>
      <c r="D13" s="56"/>
      <c r="E13" s="51"/>
      <c r="F13" s="51"/>
      <c r="G13" s="56"/>
    </row>
    <row r="14" spans="1:7" ht="15">
      <c r="A14" s="52" t="s">
        <v>30</v>
      </c>
      <c r="B14" s="44"/>
      <c r="C14" s="44"/>
      <c r="D14" s="44"/>
      <c r="E14" s="60"/>
      <c r="F14" s="44"/>
      <c r="G14" s="44"/>
    </row>
    <row r="16" spans="1:6" ht="15">
      <c r="A16" t="s">
        <v>38</v>
      </c>
      <c r="F16" t="s">
        <v>31</v>
      </c>
    </row>
    <row r="17" spans="1:6" ht="15">
      <c r="A17" s="61">
        <v>0.11</v>
      </c>
      <c r="B17">
        <v>-10</v>
      </c>
      <c r="F17" t="s">
        <v>32</v>
      </c>
    </row>
    <row r="18" spans="1:6" ht="15">
      <c r="A18" s="62">
        <v>0.115</v>
      </c>
      <c r="B18" s="73">
        <v>-5</v>
      </c>
      <c r="C18" s="73"/>
      <c r="D18" s="73"/>
      <c r="F18" t="s">
        <v>33</v>
      </c>
    </row>
    <row r="19" spans="1:6" ht="15">
      <c r="A19" s="63">
        <v>0.125</v>
      </c>
      <c r="B19" s="64">
        <v>10</v>
      </c>
      <c r="C19" s="64"/>
      <c r="D19" s="64"/>
      <c r="F19" t="s">
        <v>34</v>
      </c>
    </row>
    <row r="20" spans="1:6" ht="15">
      <c r="A20" s="61">
        <v>0.13</v>
      </c>
      <c r="B20" s="65">
        <v>25</v>
      </c>
      <c r="C20" s="65"/>
      <c r="D20" s="65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7" t="s">
        <v>25</v>
      </c>
    </row>
    <row r="3" spans="2:3" ht="15.75">
      <c r="B3" s="48" t="s">
        <v>40</v>
      </c>
      <c r="C3" s="49" t="s">
        <v>26</v>
      </c>
    </row>
    <row r="4" spans="1:3" ht="15.75">
      <c r="A4" s="120">
        <v>2016</v>
      </c>
      <c r="B4" s="121"/>
      <c r="C4" s="122"/>
    </row>
    <row r="5" spans="1:3" ht="15">
      <c r="A5" s="50" t="s">
        <v>27</v>
      </c>
      <c r="B5" s="51"/>
      <c r="C5" s="51"/>
    </row>
    <row r="6" spans="1:3" ht="15">
      <c r="A6" s="52" t="s">
        <v>122</v>
      </c>
      <c r="B6" s="44">
        <v>51</v>
      </c>
      <c r="C6" s="44" t="s">
        <v>124</v>
      </c>
    </row>
    <row r="7" spans="1:3" ht="15">
      <c r="A7" s="50" t="s">
        <v>123</v>
      </c>
      <c r="B7" s="51">
        <v>51</v>
      </c>
      <c r="C7" s="51" t="s">
        <v>124</v>
      </c>
    </row>
    <row r="8" spans="1:3" ht="15">
      <c r="A8" s="52" t="s">
        <v>28</v>
      </c>
      <c r="B8" s="44">
        <v>51</v>
      </c>
      <c r="C8" s="44" t="s">
        <v>124</v>
      </c>
    </row>
    <row r="9" spans="1:3" ht="15">
      <c r="A9" s="50" t="s">
        <v>148</v>
      </c>
      <c r="B9" s="51">
        <v>53</v>
      </c>
      <c r="C9" s="51" t="s">
        <v>152</v>
      </c>
    </row>
    <row r="10" spans="1:3" ht="15">
      <c r="A10" s="52" t="s">
        <v>149</v>
      </c>
      <c r="B10" s="44">
        <v>65</v>
      </c>
      <c r="C10" s="44" t="s">
        <v>152</v>
      </c>
    </row>
    <row r="11" spans="1:3" ht="15">
      <c r="A11" s="50" t="s">
        <v>150</v>
      </c>
      <c r="B11" s="51"/>
      <c r="C11" s="51"/>
    </row>
    <row r="12" spans="1:3" ht="15">
      <c r="A12" s="52" t="s">
        <v>151</v>
      </c>
      <c r="B12" s="44"/>
      <c r="C12" s="44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6" customWidth="1"/>
    <col min="2" max="2" width="6.4453125" style="66" customWidth="1"/>
    <col min="3" max="3" width="22.10546875" style="66" customWidth="1"/>
    <col min="4" max="4" width="11.6640625" style="66" customWidth="1"/>
    <col min="5" max="5" width="6.88671875" style="66" customWidth="1"/>
    <col min="6" max="6" width="7.6640625" style="66" customWidth="1"/>
    <col min="7" max="7" width="20.10546875" style="66" customWidth="1"/>
    <col min="8" max="8" width="10.99609375" style="66" customWidth="1"/>
    <col min="9" max="9" width="6.99609375" style="66" customWidth="1"/>
    <col min="10" max="10" width="4.99609375" style="66" customWidth="1"/>
    <col min="11" max="11" width="17.3359375" style="66" customWidth="1"/>
    <col min="12" max="12" width="11.21484375" style="66" customWidth="1"/>
    <col min="13" max="13" width="6.88671875" style="66" customWidth="1"/>
    <col min="14" max="16384" width="12.4453125" style="66" customWidth="1"/>
  </cols>
  <sheetData>
    <row r="1" ht="15">
      <c r="A1" s="66" t="s">
        <v>41</v>
      </c>
    </row>
    <row r="2" spans="3:11" ht="15">
      <c r="C2" s="66" t="s">
        <v>42</v>
      </c>
      <c r="G2" s="66" t="s">
        <v>43</v>
      </c>
      <c r="K2" s="66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4">
        <v>42502</v>
      </c>
      <c r="E4">
        <v>458.5</v>
      </c>
      <c r="F4" t="s">
        <v>56</v>
      </c>
      <c r="G4" t="s">
        <v>57</v>
      </c>
      <c r="H4" s="84">
        <v>42502</v>
      </c>
      <c r="I4">
        <v>438.75</v>
      </c>
      <c r="J4" t="s">
        <v>62</v>
      </c>
      <c r="K4" t="s">
        <v>132</v>
      </c>
      <c r="L4" s="84">
        <v>42502</v>
      </c>
      <c r="M4">
        <v>385.25</v>
      </c>
    </row>
    <row r="5" spans="2:13" ht="15">
      <c r="B5" t="s">
        <v>53</v>
      </c>
      <c r="C5" t="s">
        <v>55</v>
      </c>
      <c r="D5" s="84">
        <v>42502</v>
      </c>
      <c r="E5">
        <v>468</v>
      </c>
      <c r="F5" t="s">
        <v>58</v>
      </c>
      <c r="G5" t="s">
        <v>59</v>
      </c>
      <c r="H5" s="84">
        <v>42502</v>
      </c>
      <c r="I5">
        <v>449.75</v>
      </c>
      <c r="J5" t="s">
        <v>49</v>
      </c>
      <c r="K5" t="s">
        <v>133</v>
      </c>
      <c r="L5" s="84">
        <v>42502</v>
      </c>
      <c r="M5">
        <v>389</v>
      </c>
    </row>
    <row r="6" spans="2:13" ht="15">
      <c r="B6" t="s">
        <v>66</v>
      </c>
      <c r="C6" t="s">
        <v>67</v>
      </c>
      <c r="D6" s="84">
        <v>42502</v>
      </c>
      <c r="E6">
        <v>477.75</v>
      </c>
      <c r="F6" t="s">
        <v>74</v>
      </c>
      <c r="G6" t="s">
        <v>75</v>
      </c>
      <c r="H6" s="84">
        <v>42502</v>
      </c>
      <c r="I6">
        <v>466.5</v>
      </c>
      <c r="J6" t="s">
        <v>63</v>
      </c>
      <c r="K6" t="s">
        <v>134</v>
      </c>
      <c r="L6" s="84">
        <v>42502</v>
      </c>
      <c r="M6">
        <v>391.75</v>
      </c>
    </row>
    <row r="7" spans="2:13" ht="15">
      <c r="B7" t="s">
        <v>68</v>
      </c>
      <c r="C7" t="s">
        <v>69</v>
      </c>
      <c r="D7" s="84">
        <v>42502</v>
      </c>
      <c r="E7">
        <v>494.25</v>
      </c>
      <c r="F7" t="s">
        <v>76</v>
      </c>
      <c r="G7" t="s">
        <v>77</v>
      </c>
      <c r="H7" s="84">
        <v>42502</v>
      </c>
      <c r="I7">
        <v>490.75</v>
      </c>
      <c r="J7" t="s">
        <v>50</v>
      </c>
      <c r="K7" t="s">
        <v>135</v>
      </c>
      <c r="L7" s="84">
        <v>42502</v>
      </c>
      <c r="M7">
        <v>396.25</v>
      </c>
    </row>
    <row r="8" spans="2:13" ht="15">
      <c r="B8" t="s">
        <v>70</v>
      </c>
      <c r="C8" t="s">
        <v>71</v>
      </c>
      <c r="D8" s="84">
        <v>42502</v>
      </c>
      <c r="E8">
        <v>509.25</v>
      </c>
      <c r="F8" t="s">
        <v>78</v>
      </c>
      <c r="G8" t="s">
        <v>79</v>
      </c>
      <c r="H8" s="84">
        <v>42502</v>
      </c>
      <c r="I8">
        <v>507</v>
      </c>
      <c r="J8" t="s">
        <v>87</v>
      </c>
      <c r="K8" t="s">
        <v>136</v>
      </c>
      <c r="L8" s="84">
        <v>42502</v>
      </c>
      <c r="M8">
        <v>404</v>
      </c>
    </row>
    <row r="9" spans="2:13" ht="15">
      <c r="B9" t="s">
        <v>72</v>
      </c>
      <c r="C9" t="s">
        <v>73</v>
      </c>
      <c r="D9" s="84">
        <v>42502</v>
      </c>
      <c r="E9">
        <v>519</v>
      </c>
      <c r="F9" t="s">
        <v>80</v>
      </c>
      <c r="G9" t="s">
        <v>81</v>
      </c>
      <c r="H9" s="84">
        <v>42502</v>
      </c>
      <c r="I9">
        <v>517.25</v>
      </c>
      <c r="J9" t="s">
        <v>88</v>
      </c>
      <c r="K9" t="s">
        <v>137</v>
      </c>
      <c r="L9" s="84">
        <v>42502</v>
      </c>
      <c r="M9">
        <v>408.25</v>
      </c>
    </row>
    <row r="10" spans="2:13" ht="15">
      <c r="B10" t="s">
        <v>82</v>
      </c>
      <c r="C10" t="s">
        <v>83</v>
      </c>
      <c r="D10" s="84">
        <v>42502</v>
      </c>
      <c r="E10">
        <v>523.25</v>
      </c>
      <c r="F10" t="s">
        <v>84</v>
      </c>
      <c r="G10" t="s">
        <v>85</v>
      </c>
      <c r="H10" s="84">
        <v>42502</v>
      </c>
      <c r="I10">
        <v>524.75</v>
      </c>
      <c r="J10" t="s">
        <v>64</v>
      </c>
      <c r="K10" t="s">
        <v>138</v>
      </c>
      <c r="L10" s="84">
        <v>42502</v>
      </c>
      <c r="M10">
        <v>412</v>
      </c>
    </row>
    <row r="11" spans="2:13" ht="15">
      <c r="B11" t="s">
        <v>102</v>
      </c>
      <c r="C11" t="s">
        <v>103</v>
      </c>
      <c r="D11" s="84">
        <v>42502</v>
      </c>
      <c r="E11">
        <v>532.5</v>
      </c>
      <c r="F11" t="s">
        <v>104</v>
      </c>
      <c r="G11" t="s">
        <v>105</v>
      </c>
      <c r="H11" s="84">
        <v>42502</v>
      </c>
      <c r="I11">
        <v>537</v>
      </c>
      <c r="J11" t="s">
        <v>89</v>
      </c>
      <c r="K11" t="s">
        <v>139</v>
      </c>
      <c r="L11" s="84">
        <v>42502</v>
      </c>
      <c r="M11">
        <v>408.25</v>
      </c>
    </row>
    <row r="12" spans="2:13" ht="15">
      <c r="B12" t="s">
        <v>106</v>
      </c>
      <c r="C12" t="s">
        <v>107</v>
      </c>
      <c r="D12" s="84">
        <v>42502</v>
      </c>
      <c r="E12">
        <v>548.25</v>
      </c>
      <c r="F12" t="s">
        <v>108</v>
      </c>
      <c r="G12" t="s">
        <v>109</v>
      </c>
      <c r="H12" s="84">
        <v>42502</v>
      </c>
      <c r="I12">
        <v>556.5</v>
      </c>
      <c r="J12" t="s">
        <v>65</v>
      </c>
      <c r="K12" t="s">
        <v>140</v>
      </c>
      <c r="L12" s="84">
        <v>42502</v>
      </c>
      <c r="M12">
        <v>411.5</v>
      </c>
    </row>
    <row r="13" spans="2:13" ht="15">
      <c r="B13" t="s">
        <v>110</v>
      </c>
      <c r="C13" t="s">
        <v>111</v>
      </c>
      <c r="D13" s="84">
        <v>42502</v>
      </c>
      <c r="E13">
        <v>560.75</v>
      </c>
      <c r="F13" t="s">
        <v>112</v>
      </c>
      <c r="G13" t="s">
        <v>113</v>
      </c>
      <c r="H13" s="84">
        <v>42502</v>
      </c>
      <c r="I13">
        <v>568.25</v>
      </c>
      <c r="J13" t="s">
        <v>125</v>
      </c>
      <c r="K13" t="s">
        <v>141</v>
      </c>
      <c r="L13" s="84">
        <v>42502</v>
      </c>
      <c r="M13">
        <v>420</v>
      </c>
    </row>
    <row r="14" spans="2:13" ht="15">
      <c r="B14" t="s">
        <v>114</v>
      </c>
      <c r="C14" t="s">
        <v>115</v>
      </c>
      <c r="D14" s="84">
        <v>42502</v>
      </c>
      <c r="E14">
        <v>563.25</v>
      </c>
      <c r="F14" t="s">
        <v>116</v>
      </c>
      <c r="G14" t="s">
        <v>117</v>
      </c>
      <c r="H14" s="84">
        <v>42502</v>
      </c>
      <c r="I14">
        <v>568.25</v>
      </c>
      <c r="J14" t="s">
        <v>126</v>
      </c>
      <c r="K14" t="s">
        <v>142</v>
      </c>
      <c r="L14" s="84">
        <v>42502</v>
      </c>
      <c r="M14">
        <v>425.5</v>
      </c>
    </row>
    <row r="15" spans="2:13" ht="15">
      <c r="B15" t="s">
        <v>118</v>
      </c>
      <c r="C15" t="s">
        <v>119</v>
      </c>
      <c r="D15" s="84">
        <v>42502</v>
      </c>
      <c r="E15">
        <v>546.25</v>
      </c>
      <c r="F15" t="s">
        <v>120</v>
      </c>
      <c r="G15" t="s">
        <v>121</v>
      </c>
      <c r="H15" s="84">
        <v>42502</v>
      </c>
      <c r="I15">
        <v>553.5</v>
      </c>
      <c r="J15" t="s">
        <v>90</v>
      </c>
      <c r="K15" t="s">
        <v>143</v>
      </c>
      <c r="L15" s="84">
        <v>42502</v>
      </c>
      <c r="M15">
        <v>428.5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144</v>
      </c>
      <c r="L16" s="84">
        <v>42502</v>
      </c>
      <c r="M16">
        <v>421.5</v>
      </c>
    </row>
    <row r="17" spans="2:13" ht="15">
      <c r="B17"/>
      <c r="C17"/>
      <c r="D17"/>
      <c r="E17"/>
      <c r="F17"/>
      <c r="G17"/>
      <c r="H17"/>
      <c r="I17"/>
      <c r="J17" t="s">
        <v>91</v>
      </c>
      <c r="K17" t="s">
        <v>145</v>
      </c>
      <c r="L17" s="84">
        <v>42502</v>
      </c>
      <c r="M17">
        <v>417.25</v>
      </c>
    </row>
    <row r="18" spans="2:13" ht="15">
      <c r="B18"/>
      <c r="C18"/>
      <c r="D18"/>
      <c r="E18"/>
      <c r="F18"/>
      <c r="G18"/>
      <c r="H18"/>
      <c r="I18"/>
      <c r="J18" t="s">
        <v>128</v>
      </c>
      <c r="K18" t="s">
        <v>146</v>
      </c>
      <c r="L18" s="84">
        <v>42502</v>
      </c>
      <c r="M18">
        <v>431.5</v>
      </c>
    </row>
    <row r="19" spans="2:13" ht="15">
      <c r="B19"/>
      <c r="C19"/>
      <c r="D19"/>
      <c r="E19"/>
      <c r="F19"/>
      <c r="G19"/>
      <c r="H19"/>
      <c r="I19"/>
      <c r="J19" t="s">
        <v>129</v>
      </c>
      <c r="K19" t="s">
        <v>147</v>
      </c>
      <c r="L19" s="84">
        <v>42502</v>
      </c>
      <c r="M19">
        <v>414.75</v>
      </c>
    </row>
    <row r="20" spans="2:13" ht="15">
      <c r="B20"/>
      <c r="C20"/>
      <c r="D20" s="84"/>
      <c r="E20" s="31"/>
      <c r="F20"/>
      <c r="G20"/>
      <c r="H20" s="84"/>
      <c r="I20" s="31"/>
      <c r="J20" s="31"/>
      <c r="K20" s="31"/>
      <c r="L20" s="31"/>
      <c r="M20" s="31"/>
    </row>
    <row r="23" spans="3:15" ht="15.75">
      <c r="C23" s="67" t="s">
        <v>98</v>
      </c>
      <c r="D23" t="s">
        <v>153</v>
      </c>
      <c r="E23">
        <v>12</v>
      </c>
      <c r="F23" s="84" t="s">
        <v>130</v>
      </c>
      <c r="G23" s="66" t="s">
        <v>122</v>
      </c>
      <c r="H23" s="66" t="s">
        <v>131</v>
      </c>
      <c r="I23" s="66">
        <v>2016</v>
      </c>
      <c r="J23" s="84"/>
      <c r="K23"/>
      <c r="L23"/>
      <c r="M23"/>
      <c r="N23" s="84"/>
      <c r="O23"/>
    </row>
    <row r="24" spans="4:15" ht="15">
      <c r="D24"/>
      <c r="E24"/>
      <c r="F24" s="84"/>
      <c r="G24"/>
      <c r="H24"/>
      <c r="I24"/>
      <c r="J24" s="84"/>
      <c r="K24"/>
      <c r="L24"/>
      <c r="M24"/>
      <c r="N24" s="84"/>
      <c r="O24"/>
    </row>
    <row r="25" spans="4:15" ht="15">
      <c r="D25"/>
      <c r="E25"/>
      <c r="F25" s="84"/>
      <c r="G25"/>
      <c r="H25"/>
      <c r="I25"/>
      <c r="J25" s="84"/>
      <c r="K25"/>
      <c r="L25"/>
      <c r="M25"/>
      <c r="N25" s="84"/>
      <c r="O25"/>
    </row>
    <row r="26" spans="4:15" ht="15">
      <c r="D26"/>
      <c r="E26"/>
      <c r="F26" s="84"/>
      <c r="G26"/>
      <c r="H26"/>
      <c r="I26"/>
      <c r="J26" s="84"/>
      <c r="K26"/>
      <c r="L26"/>
      <c r="M26"/>
      <c r="N26" s="84"/>
      <c r="O26"/>
    </row>
    <row r="27" spans="4:15" ht="15">
      <c r="D27"/>
      <c r="E27"/>
      <c r="F27" s="84"/>
      <c r="G27"/>
      <c r="H27"/>
      <c r="I27"/>
      <c r="J27" s="84"/>
      <c r="K27"/>
      <c r="L27"/>
      <c r="M27"/>
      <c r="N27" s="84"/>
      <c r="O27"/>
    </row>
    <row r="28" spans="4:15" ht="15">
      <c r="D28"/>
      <c r="E28"/>
      <c r="F28" s="84"/>
      <c r="G28"/>
      <c r="H28"/>
      <c r="I28"/>
      <c r="J28" s="84"/>
      <c r="K28"/>
      <c r="L28"/>
      <c r="M28"/>
      <c r="N28" s="84"/>
      <c r="O28"/>
    </row>
    <row r="29" spans="4:15" ht="15">
      <c r="D29"/>
      <c r="E29"/>
      <c r="F29" s="84"/>
      <c r="G29"/>
      <c r="H29"/>
      <c r="I29"/>
      <c r="J29" s="84"/>
      <c r="K29"/>
      <c r="L29"/>
      <c r="M29"/>
      <c r="N29" s="84"/>
      <c r="O29"/>
    </row>
    <row r="30" spans="4:15" ht="15">
      <c r="D30"/>
      <c r="E30"/>
      <c r="F30" s="84"/>
      <c r="G30"/>
      <c r="H30"/>
      <c r="I30"/>
      <c r="J30" s="84"/>
      <c r="K30"/>
      <c r="L30"/>
      <c r="M30"/>
      <c r="N30" s="84"/>
      <c r="O30"/>
    </row>
    <row r="31" spans="4:15" ht="15">
      <c r="D31"/>
      <c r="E31"/>
      <c r="F31" s="84"/>
      <c r="G31"/>
      <c r="H31"/>
      <c r="I31"/>
      <c r="J31" s="84"/>
      <c r="K31"/>
      <c r="L31"/>
      <c r="M31"/>
      <c r="N31" s="84"/>
      <c r="O31"/>
    </row>
    <row r="32" spans="4:15" ht="15">
      <c r="D32"/>
      <c r="E32"/>
      <c r="F32" s="84"/>
      <c r="G32"/>
      <c r="H32"/>
      <c r="I32"/>
      <c r="J32" s="84"/>
      <c r="K32"/>
      <c r="L32"/>
      <c r="M32"/>
      <c r="N32" s="84"/>
      <c r="O32"/>
    </row>
    <row r="33" spans="4:15" ht="15">
      <c r="D33"/>
      <c r="E33"/>
      <c r="F33" s="84"/>
      <c r="G33"/>
      <c r="H33"/>
      <c r="I33"/>
      <c r="J33" s="84"/>
      <c r="K33"/>
      <c r="L33"/>
      <c r="M33"/>
      <c r="N33" s="84"/>
      <c r="O33"/>
    </row>
    <row r="34" spans="4:15" ht="15">
      <c r="D34"/>
      <c r="E34"/>
      <c r="F34" s="84"/>
      <c r="G34"/>
      <c r="H34"/>
      <c r="I34"/>
      <c r="J34" s="84"/>
      <c r="K34"/>
      <c r="L34"/>
      <c r="M34"/>
      <c r="N34" s="84"/>
      <c r="O34"/>
    </row>
    <row r="35" spans="4:15" ht="15">
      <c r="D35"/>
      <c r="E35"/>
      <c r="F35" s="84"/>
      <c r="G35"/>
      <c r="H35"/>
      <c r="I35"/>
      <c r="J35" s="84"/>
      <c r="K35"/>
      <c r="L35"/>
      <c r="M35"/>
      <c r="N35" s="84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4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4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4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4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8"/>
    </row>
    <row r="6" spans="2:3" ht="15">
      <c r="B6" s="68"/>
      <c r="C6" s="68"/>
    </row>
    <row r="7" spans="2:3" ht="15">
      <c r="B7" s="68"/>
      <c r="C7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2016-05-13T13:52:16Z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