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455" tabRatio="760" activeTab="0"/>
  </bookViews>
  <sheets>
    <sheet name="Plantación nacional" sheetId="1" r:id="rId1"/>
    <sheet name="Plantaciones regionales" sheetId="2" r:id="rId2"/>
    <sheet name="Consumo nacional" sheetId="3" r:id="rId3"/>
    <sheet name="Consumo regional" sheetId="4" r:id="rId4"/>
    <sheet name="Producción nacional" sheetId="5" r:id="rId5"/>
  </sheets>
  <definedNames>
    <definedName name="_xlnm.Print_Area" localSheetId="2">'Consumo nacional'!$A$1:$J$46</definedName>
    <definedName name="_xlnm.Print_Area" localSheetId="4">'Producción nacional'!$A$1:$F$38</definedName>
  </definedNames>
  <calcPr fullCalcOnLoad="1"/>
</workbook>
</file>

<file path=xl/sharedStrings.xml><?xml version="1.0" encoding="utf-8"?>
<sst xmlns="http://schemas.openxmlformats.org/spreadsheetml/2006/main" count="2887" uniqueCount="56">
  <si>
    <t>-</t>
  </si>
  <si>
    <t>Total</t>
  </si>
  <si>
    <t>Hectáreas a fines de diciembre de cada año</t>
  </si>
  <si>
    <t>Pino Radiata</t>
  </si>
  <si>
    <t>Eucalipto</t>
  </si>
  <si>
    <t>Atriplex</t>
  </si>
  <si>
    <t>Pino Oregón</t>
  </si>
  <si>
    <t>Alamo</t>
  </si>
  <si>
    <t>Nothofagus sp</t>
  </si>
  <si>
    <t>Otras especies</t>
  </si>
  <si>
    <t>Madera aserrada</t>
  </si>
  <si>
    <t>Trozas aserrables exportación</t>
  </si>
  <si>
    <t>Trozas pulpables exportación</t>
  </si>
  <si>
    <t>Año</t>
  </si>
  <si>
    <r>
      <t>1</t>
    </r>
    <r>
      <rPr>
        <sz val="10"/>
        <rFont val="Arial"/>
        <family val="0"/>
      </rPr>
      <t xml:space="preserve"> No incluye el consumo de astillas provenientes de aserradero.</t>
    </r>
  </si>
  <si>
    <r>
      <t>2</t>
    </r>
    <r>
      <rPr>
        <sz val="10"/>
        <rFont val="Arial"/>
        <family val="0"/>
      </rPr>
      <t xml:space="preserve"> Astillas provenientes de madera pulpable.</t>
    </r>
  </si>
  <si>
    <r>
      <t>3</t>
    </r>
    <r>
      <rPr>
        <sz val="10"/>
        <rFont val="Arial"/>
        <family val="0"/>
      </rPr>
      <t xml:space="preserve"> Incluye la madera en trozas consumida por la industria de cajones y las plantas de postes y polines.</t>
    </r>
  </si>
  <si>
    <t>Pulpa mecánica</t>
  </si>
  <si>
    <t>Producción nacional de la industria forestal</t>
  </si>
  <si>
    <t>Consumo nacional de madera en trozas</t>
  </si>
  <si>
    <t>Región</t>
  </si>
  <si>
    <t>01 Tarapacá</t>
  </si>
  <si>
    <t>02 Antofagasta</t>
  </si>
  <si>
    <t>03 Atacama</t>
  </si>
  <si>
    <t>04 Coquimbo</t>
  </si>
  <si>
    <t>05 Valparaíso</t>
  </si>
  <si>
    <t>06 O'Higgins</t>
  </si>
  <si>
    <t>07 Maule</t>
  </si>
  <si>
    <t>08 Bío Bío</t>
  </si>
  <si>
    <t>09 Araucanía</t>
  </si>
  <si>
    <t>10 Los Lagos</t>
  </si>
  <si>
    <t>11 Aisén</t>
  </si>
  <si>
    <t>12 Magallanes</t>
  </si>
  <si>
    <t>13 Metropolitana</t>
  </si>
  <si>
    <t>Consumo de madera en trozas regional</t>
  </si>
  <si>
    <t>Tamarugo/
Algarrobo</t>
  </si>
  <si>
    <t>14 Los Rios</t>
  </si>
  <si>
    <t>01 Tarapacá - 15 Arica y Parinacota</t>
  </si>
  <si>
    <t>Miles de metros cúbicos sólidos sin corteza</t>
  </si>
  <si>
    <t>Fuente: elaborado por Odepa  con información de Infor, Conaf y empresas.</t>
  </si>
  <si>
    <r>
      <t xml:space="preserve">Pulpa </t>
    </r>
    <r>
      <rPr>
        <b/>
        <vertAlign val="superscript"/>
        <sz val="10"/>
        <rFont val="Arial"/>
        <family val="2"/>
      </rPr>
      <t>1</t>
    </r>
  </si>
  <si>
    <r>
      <t xml:space="preserve">Tableros y chapas </t>
    </r>
    <r>
      <rPr>
        <b/>
        <vertAlign val="superscript"/>
        <sz val="10"/>
        <rFont val="Arial"/>
        <family val="2"/>
      </rPr>
      <t>1</t>
    </r>
  </si>
  <si>
    <r>
      <t xml:space="preserve">Astillas </t>
    </r>
    <r>
      <rPr>
        <b/>
        <vertAlign val="superscript"/>
        <sz val="10"/>
        <rFont val="Arial"/>
        <family val="2"/>
      </rPr>
      <t>2</t>
    </r>
  </si>
  <si>
    <r>
      <t xml:space="preserve">Otros </t>
    </r>
    <r>
      <rPr>
        <b/>
        <vertAlign val="superscript"/>
        <sz val="10"/>
        <rFont val="Arial"/>
        <family val="2"/>
      </rPr>
      <t>3</t>
    </r>
  </si>
  <si>
    <r>
      <t xml:space="preserve">Pulpa química </t>
    </r>
    <r>
      <rPr>
        <b/>
        <vertAlign val="superscript"/>
        <sz val="10"/>
        <rFont val="Arial"/>
        <family val="2"/>
      </rPr>
      <t>1</t>
    </r>
  </si>
  <si>
    <t>15 Arica y Parinacota</t>
  </si>
  <si>
    <t xml:space="preserve">Hectáreas a fines de diciembre de cada año </t>
  </si>
  <si>
    <t>Pulpa mecánica        (ton)</t>
  </si>
  <si>
    <t>Pulpa química (ton)</t>
  </si>
  <si>
    <t>Papel periódico (ton)</t>
  </si>
  <si>
    <t>Otros papeles y cartones (ton)</t>
  </si>
  <si>
    <t>Miles</t>
  </si>
  <si>
    <r>
      <t>Tableros y chapas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</si>
  <si>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Superficie anual de bosques plantados, por región según año y especie</t>
  </si>
  <si>
    <t xml:space="preserve">Superficie de bosques plantados por especie, acumulado a diciembre </t>
  </si>
  <si>
    <t>*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</si>
</sst>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0.0"/>
    <numFmt numFmtId="166" formatCode="_(* #,##0.0_);_(* \(#,##0.0\);_(* &quot;-&quot;_);_(@_)"/>
    <numFmt numFmtId="16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/>
      <top/>
      <bottom style="thin">
        <color theme="0" tint="-0.349979996681213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Continuous" vertical="center"/>
    </xf>
    <xf numFmtId="0" fontId="0" fillId="33" borderId="0" xfId="0" applyFill="1" applyAlignment="1" quotePrefix="1">
      <alignment horizontal="center" vertical="center" wrapText="1"/>
    </xf>
    <xf numFmtId="0" fontId="0" fillId="33" borderId="0" xfId="0" applyFill="1" applyBorder="1" applyAlignment="1" quotePrefix="1">
      <alignment horizontal="left" vertical="center" wrapText="1" indent="1"/>
    </xf>
    <xf numFmtId="3" fontId="0" fillId="33" borderId="0" xfId="48" applyNumberFormat="1" applyFill="1" applyAlignment="1">
      <alignment horizontal="right" vertical="center" wrapText="1" indent="1"/>
    </xf>
    <xf numFmtId="0" fontId="0" fillId="33" borderId="0" xfId="0" applyFill="1" applyAlignment="1">
      <alignment horizontal="center" vertical="center" wrapText="1"/>
    </xf>
    <xf numFmtId="3" fontId="0" fillId="33" borderId="0" xfId="48" applyNumberFormat="1" applyFont="1" applyFill="1" applyAlignment="1">
      <alignment horizontal="right" vertical="center" wrapText="1" indent="1"/>
    </xf>
    <xf numFmtId="3" fontId="0" fillId="33" borderId="0" xfId="48" applyNumberFormat="1" applyFont="1" applyFill="1" applyAlignment="1">
      <alignment horizontal="right" vertical="center" wrapText="1" indent="1"/>
    </xf>
    <xf numFmtId="0" fontId="0" fillId="33" borderId="10" xfId="0" applyFill="1" applyBorder="1" applyAlignment="1">
      <alignment/>
    </xf>
    <xf numFmtId="3" fontId="0" fillId="33" borderId="10" xfId="48" applyNumberFormat="1" applyFill="1" applyBorder="1" applyAlignment="1">
      <alignment horizontal="right" vertical="center" wrapText="1" indent="1"/>
    </xf>
    <xf numFmtId="0" fontId="5" fillId="33" borderId="0" xfId="0" applyFont="1" applyFill="1" applyBorder="1" applyAlignment="1">
      <alignment/>
    </xf>
    <xf numFmtId="3" fontId="0" fillId="33" borderId="0" xfId="48" applyNumberFormat="1" applyFill="1" applyBorder="1" applyAlignment="1">
      <alignment horizontal="right" vertical="center" wrapText="1" indent="1"/>
    </xf>
    <xf numFmtId="0" fontId="5" fillId="33" borderId="0" xfId="0" applyFont="1" applyFill="1" applyAlignment="1">
      <alignment/>
    </xf>
    <xf numFmtId="166" fontId="0" fillId="33" borderId="0" xfId="48" applyNumberFormat="1" applyFill="1" applyAlignment="1">
      <alignment vertical="center" wrapText="1"/>
    </xf>
    <xf numFmtId="165" fontId="0" fillId="33" borderId="0" xfId="48" applyNumberFormat="1" applyFill="1" applyAlignment="1">
      <alignment horizontal="center" vertical="center" wrapText="1"/>
    </xf>
    <xf numFmtId="166" fontId="0" fillId="33" borderId="0" xfId="48" applyNumberForma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1" xfId="48" applyNumberFormat="1" applyFont="1" applyFill="1" applyBorder="1" applyAlignment="1">
      <alignment horizontal="center" vertical="center" wrapText="1"/>
    </xf>
    <xf numFmtId="166" fontId="3" fillId="34" borderId="11" xfId="48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 vertical="center" wrapText="1"/>
    </xf>
    <xf numFmtId="0" fontId="0" fillId="33" borderId="0" xfId="0" applyFill="1" applyAlignment="1">
      <alignment horizontal="centerContinuous" vertical="center" wrapText="1"/>
    </xf>
    <xf numFmtId="3" fontId="0" fillId="33" borderId="0" xfId="0" applyNumberFormat="1" applyFill="1" applyAlignment="1">
      <alignment horizontal="right" vertical="center" wrapText="1" indent="1"/>
    </xf>
    <xf numFmtId="165" fontId="0" fillId="33" borderId="0" xfId="48" applyNumberFormat="1" applyFill="1" applyBorder="1" applyAlignment="1">
      <alignment horizontal="center" vertical="center" wrapText="1"/>
    </xf>
    <xf numFmtId="1" fontId="0" fillId="33" borderId="0" xfId="48" applyNumberFormat="1" applyFill="1" applyBorder="1" applyAlignment="1">
      <alignment horizontal="right" vertical="center" wrapText="1" indent="1"/>
    </xf>
    <xf numFmtId="0" fontId="0" fillId="33" borderId="0" xfId="0" applyFill="1" applyBorder="1" applyAlignment="1">
      <alignment vertical="center" wrapText="1"/>
    </xf>
    <xf numFmtId="165" fontId="3" fillId="34" borderId="11" xfId="48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1" fontId="0" fillId="33" borderId="0" xfId="0" applyNumberFormat="1" applyFill="1" applyBorder="1" applyAlignment="1">
      <alignment vertical="center" wrapText="1"/>
    </xf>
    <xf numFmtId="3" fontId="0" fillId="33" borderId="0" xfId="48" applyNumberFormat="1" applyFill="1" applyAlignment="1">
      <alignment horizontal="right" vertical="center" wrapText="1"/>
    </xf>
    <xf numFmtId="3" fontId="0" fillId="33" borderId="0" xfId="48" applyNumberFormat="1" applyFont="1" applyFill="1" applyAlignment="1">
      <alignment horizontal="right" vertical="center" wrapText="1" indent="1"/>
    </xf>
    <xf numFmtId="166" fontId="0" fillId="33" borderId="0" xfId="48" applyNumberFormat="1" applyFill="1" applyAlignment="1">
      <alignment horizontal="right" vertical="center" wrapText="1"/>
    </xf>
    <xf numFmtId="3" fontId="0" fillId="33" borderId="0" xfId="48" applyNumberForma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 quotePrefix="1">
      <alignment horizontal="left" vertical="center" wrapText="1" indent="1"/>
    </xf>
    <xf numFmtId="3" fontId="0" fillId="33" borderId="0" xfId="0" applyNumberFormat="1" applyFill="1" applyBorder="1" applyAlignment="1">
      <alignment horizontal="right" vertical="center" wrapText="1" indent="1"/>
    </xf>
    <xf numFmtId="3" fontId="0" fillId="33" borderId="0" xfId="48" applyNumberFormat="1" applyFont="1" applyFill="1" applyBorder="1" applyAlignment="1">
      <alignment horizontal="right" vertical="center" wrapText="1" indent="1"/>
    </xf>
    <xf numFmtId="3" fontId="0" fillId="33" borderId="0" xfId="48" applyNumberFormat="1" applyFont="1" applyFill="1" applyAlignment="1">
      <alignment horizontal="right" vertical="center" wrapText="1" indent="1"/>
    </xf>
    <xf numFmtId="3" fontId="0" fillId="33" borderId="0" xfId="48" applyNumberFormat="1" applyFill="1" applyBorder="1" applyAlignment="1">
      <alignment vertical="center" wrapText="1"/>
    </xf>
    <xf numFmtId="3" fontId="0" fillId="33" borderId="0" xfId="48" applyNumberFormat="1" applyFont="1" applyFill="1" applyBorder="1" applyAlignment="1">
      <alignment horizontal="right" vertical="center" wrapText="1" indent="1"/>
    </xf>
    <xf numFmtId="3" fontId="0" fillId="33" borderId="0" xfId="48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 wrapText="1"/>
    </xf>
    <xf numFmtId="3" fontId="7" fillId="33" borderId="0" xfId="48" applyNumberFormat="1" applyFont="1" applyFill="1" applyBorder="1" applyAlignment="1">
      <alignment horizontal="right" vertical="center" wrapText="1" indent="1"/>
    </xf>
    <xf numFmtId="0" fontId="0" fillId="33" borderId="12" xfId="0" applyFill="1" applyBorder="1" applyAlignment="1">
      <alignment horizontal="center" vertical="center" wrapText="1"/>
    </xf>
    <xf numFmtId="3" fontId="0" fillId="33" borderId="12" xfId="48" applyNumberFormat="1" applyFill="1" applyBorder="1" applyAlignment="1">
      <alignment horizontal="right" vertical="center" wrapText="1" indent="1"/>
    </xf>
    <xf numFmtId="3" fontId="0" fillId="33" borderId="12" xfId="48" applyNumberFormat="1" applyFont="1" applyFill="1" applyBorder="1" applyAlignment="1">
      <alignment horizontal="right" vertical="center" wrapText="1" indent="1"/>
    </xf>
    <xf numFmtId="3" fontId="0" fillId="33" borderId="12" xfId="0" applyNumberFormat="1" applyFill="1" applyBorder="1" applyAlignment="1">
      <alignment horizontal="right" vertical="center" wrapText="1" indent="1"/>
    </xf>
    <xf numFmtId="4" fontId="0" fillId="33" borderId="0" xfId="0" applyNumberFormat="1" applyFill="1" applyAlignment="1">
      <alignment vertical="center" wrapText="1"/>
    </xf>
    <xf numFmtId="1" fontId="0" fillId="33" borderId="0" xfId="0" applyNumberFormat="1" applyFill="1" applyAlignment="1">
      <alignment vertical="center" wrapText="1"/>
    </xf>
    <xf numFmtId="0" fontId="0" fillId="33" borderId="0" xfId="0" applyFont="1" applyFill="1" applyAlignment="1">
      <alignment horizontal="centerContinuous" vertical="center"/>
    </xf>
    <xf numFmtId="167" fontId="0" fillId="33" borderId="0" xfId="48" applyNumberFormat="1" applyFill="1" applyAlignment="1">
      <alignment horizontal="right" vertical="center" wrapText="1" indent="1"/>
    </xf>
    <xf numFmtId="167" fontId="0" fillId="33" borderId="0" xfId="48" applyNumberFormat="1" applyFill="1" applyBorder="1" applyAlignment="1">
      <alignment horizontal="right" vertical="center" wrapText="1" indent="1"/>
    </xf>
    <xf numFmtId="3" fontId="0" fillId="33" borderId="0" xfId="48" applyNumberFormat="1" applyFont="1" applyFill="1" applyAlignment="1">
      <alignment horizontal="righ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ont="1" applyFill="1" applyBorder="1" applyAlignment="1" quotePrefix="1">
      <alignment horizontal="left" vertical="center" wrapText="1" indent="1"/>
    </xf>
    <xf numFmtId="3" fontId="0" fillId="33" borderId="13" xfId="48" applyNumberFormat="1" applyFont="1" applyFill="1" applyBorder="1" applyAlignment="1">
      <alignment horizontal="right" vertical="center" wrapText="1" indent="1"/>
    </xf>
    <xf numFmtId="3" fontId="0" fillId="33" borderId="13" xfId="48" applyNumberForma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3" xfId="0" applyFill="1" applyBorder="1" applyAlignment="1" quotePrefix="1">
      <alignment horizontal="left" vertical="center" wrapText="1" indent="1"/>
    </xf>
    <xf numFmtId="3" fontId="0" fillId="33" borderId="13" xfId="48" applyNumberFormat="1" applyFont="1" applyFill="1" applyBorder="1" applyAlignment="1">
      <alignment horizontal="right" vertical="center" wrapText="1" indent="1"/>
    </xf>
    <xf numFmtId="3" fontId="0" fillId="33" borderId="0" xfId="0" applyNumberForma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 vertical="center" wrapText="1"/>
    </xf>
    <xf numFmtId="3" fontId="0" fillId="33" borderId="0" xfId="48" applyNumberFormat="1" applyFont="1" applyFill="1" applyBorder="1" applyAlignment="1">
      <alignment vertical="center" wrapText="1"/>
    </xf>
    <xf numFmtId="3" fontId="0" fillId="33" borderId="13" xfId="48" applyNumberFormat="1" applyFill="1" applyBorder="1" applyAlignment="1">
      <alignment horizontal="right" vertical="center" wrapText="1" indent="1"/>
    </xf>
    <xf numFmtId="167" fontId="0" fillId="33" borderId="13" xfId="48" applyNumberFormat="1" applyFill="1" applyBorder="1" applyAlignment="1">
      <alignment horizontal="right" vertical="center" wrapText="1" indent="1"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4"/>
  <sheetViews>
    <sheetView tabSelected="1" zoomScale="87" zoomScaleNormal="87" zoomScalePageLayoutView="0" workbookViewId="0" topLeftCell="A1">
      <pane ySplit="4" topLeftCell="A5" activePane="bottomLeft" state="frozen"/>
      <selection pane="topLeft" activeCell="A1" sqref="A1"/>
      <selection pane="bottomLeft" activeCell="N25" sqref="N25"/>
    </sheetView>
  </sheetViews>
  <sheetFormatPr defaultColWidth="10.7109375" defaultRowHeight="12.75"/>
  <cols>
    <col min="1" max="1" width="10.7109375" style="8" customWidth="1"/>
    <col min="2" max="2" width="11.8515625" style="8" bestFit="1" customWidth="1"/>
    <col min="3" max="3" width="11.8515625" style="16" bestFit="1" customWidth="1"/>
    <col min="4" max="4" width="10.7109375" style="16" customWidth="1"/>
    <col min="5" max="5" width="10.7109375" style="17" customWidth="1"/>
    <col min="6" max="6" width="11.140625" style="18" customWidth="1"/>
    <col min="7" max="7" width="10.7109375" style="18" customWidth="1"/>
    <col min="8" max="8" width="10.7109375" style="16" customWidth="1"/>
    <col min="9" max="9" width="12.28125" style="16" customWidth="1"/>
    <col min="10" max="10" width="10.7109375" style="16" customWidth="1"/>
    <col min="11" max="213" width="10.7109375" style="3" customWidth="1"/>
    <col min="214" max="16384" width="10.7109375" style="3" customWidth="1"/>
  </cols>
  <sheetData>
    <row r="1" spans="1:10" ht="17.25" customHeight="1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3.5" thickBot="1">
      <c r="A3" s="69"/>
      <c r="B3" s="70"/>
      <c r="C3" s="70"/>
      <c r="D3" s="70"/>
      <c r="E3" s="70"/>
      <c r="F3" s="70"/>
      <c r="G3" s="70"/>
      <c r="H3" s="70"/>
      <c r="I3" s="70"/>
      <c r="J3" s="70"/>
    </row>
    <row r="4" spans="1:10" s="28" customFormat="1" ht="47.25" customHeight="1" thickBot="1">
      <c r="A4" s="19" t="s">
        <v>13</v>
      </c>
      <c r="B4" s="19" t="s">
        <v>1</v>
      </c>
      <c r="C4" s="22" t="s">
        <v>3</v>
      </c>
      <c r="D4" s="19" t="s">
        <v>4</v>
      </c>
      <c r="E4" s="29" t="s">
        <v>5</v>
      </c>
      <c r="F4" s="22" t="s">
        <v>35</v>
      </c>
      <c r="G4" s="19" t="s">
        <v>6</v>
      </c>
      <c r="H4" s="22" t="s">
        <v>7</v>
      </c>
      <c r="I4" s="19" t="s">
        <v>8</v>
      </c>
      <c r="J4" s="29" t="s">
        <v>9</v>
      </c>
    </row>
    <row r="5" spans="1:10" ht="12.75">
      <c r="A5" s="5"/>
      <c r="B5" s="6"/>
      <c r="C5" s="7"/>
      <c r="D5" s="7"/>
      <c r="E5" s="7"/>
      <c r="F5" s="7"/>
      <c r="G5" s="7"/>
      <c r="H5" s="7"/>
      <c r="I5" s="7"/>
      <c r="J5" s="7"/>
    </row>
    <row r="6" spans="1:10" ht="12.75">
      <c r="A6" s="5">
        <v>1990</v>
      </c>
      <c r="B6" s="7">
        <f>SUM(C6:J6)</f>
        <v>1460530</v>
      </c>
      <c r="C6" s="7">
        <v>1243293</v>
      </c>
      <c r="D6" s="7">
        <v>101700</v>
      </c>
      <c r="E6" s="7">
        <v>37878</v>
      </c>
      <c r="F6" s="7">
        <v>23801</v>
      </c>
      <c r="G6" s="7">
        <v>11343</v>
      </c>
      <c r="H6" s="7">
        <v>3526</v>
      </c>
      <c r="I6" s="9" t="s">
        <v>0</v>
      </c>
      <c r="J6" s="7">
        <v>38989</v>
      </c>
    </row>
    <row r="7" spans="1:10" ht="12.75">
      <c r="A7" s="5">
        <v>1991</v>
      </c>
      <c r="B7" s="7">
        <f aca="true" t="shared" si="0" ref="B7:B12">SUM(C7:J7)</f>
        <v>1555255</v>
      </c>
      <c r="C7" s="7">
        <v>1305325</v>
      </c>
      <c r="D7" s="7">
        <v>130915</v>
      </c>
      <c r="E7" s="7">
        <v>40663</v>
      </c>
      <c r="F7" s="7">
        <v>23801</v>
      </c>
      <c r="G7" s="7">
        <v>11731</v>
      </c>
      <c r="H7" s="7">
        <v>3660</v>
      </c>
      <c r="I7" s="9" t="s">
        <v>0</v>
      </c>
      <c r="J7" s="7">
        <v>39160</v>
      </c>
    </row>
    <row r="8" spans="1:10" ht="12.75">
      <c r="A8" s="5">
        <v>1992</v>
      </c>
      <c r="B8" s="7">
        <f>SUM(C8:J8)</f>
        <v>1609295</v>
      </c>
      <c r="C8" s="7">
        <v>1312812</v>
      </c>
      <c r="D8" s="7">
        <v>171520</v>
      </c>
      <c r="E8" s="7">
        <v>46003</v>
      </c>
      <c r="F8" s="7">
        <v>23801</v>
      </c>
      <c r="G8" s="7">
        <v>12135</v>
      </c>
      <c r="H8" s="7">
        <v>3718</v>
      </c>
      <c r="I8" s="9" t="s">
        <v>0</v>
      </c>
      <c r="J8" s="7">
        <v>39306</v>
      </c>
    </row>
    <row r="9" spans="1:10" ht="12.75">
      <c r="A9" s="5">
        <v>1993</v>
      </c>
      <c r="B9" s="7">
        <f t="shared" si="0"/>
        <v>1694104</v>
      </c>
      <c r="C9" s="7">
        <v>1360918</v>
      </c>
      <c r="D9" s="7">
        <v>206711</v>
      </c>
      <c r="E9" s="7">
        <v>45193</v>
      </c>
      <c r="F9" s="7">
        <v>23814</v>
      </c>
      <c r="G9" s="7">
        <v>12090</v>
      </c>
      <c r="H9" s="7">
        <v>3798</v>
      </c>
      <c r="I9" s="9" t="s">
        <v>0</v>
      </c>
      <c r="J9" s="7">
        <v>41580</v>
      </c>
    </row>
    <row r="10" spans="1:10" ht="12.75">
      <c r="A10" s="5">
        <v>1994</v>
      </c>
      <c r="B10" s="7">
        <f t="shared" si="0"/>
        <v>1747523</v>
      </c>
      <c r="C10" s="7">
        <v>1375886</v>
      </c>
      <c r="D10" s="7">
        <v>238312</v>
      </c>
      <c r="E10" s="7">
        <v>47232</v>
      </c>
      <c r="F10" s="7">
        <v>23860</v>
      </c>
      <c r="G10" s="7">
        <v>12379</v>
      </c>
      <c r="H10" s="7">
        <v>3798</v>
      </c>
      <c r="I10" s="9" t="s">
        <v>0</v>
      </c>
      <c r="J10" s="7">
        <v>46056</v>
      </c>
    </row>
    <row r="11" spans="1:10" ht="12.75">
      <c r="A11" s="5">
        <v>1995</v>
      </c>
      <c r="B11" s="7">
        <f t="shared" si="0"/>
        <v>1818185</v>
      </c>
      <c r="C11" s="7">
        <v>1379746</v>
      </c>
      <c r="D11" s="7">
        <v>302248</v>
      </c>
      <c r="E11" s="7">
        <v>48274</v>
      </c>
      <c r="F11" s="7">
        <v>23862</v>
      </c>
      <c r="G11" s="7">
        <v>12477</v>
      </c>
      <c r="H11" s="7">
        <v>3842</v>
      </c>
      <c r="I11" s="9" t="s">
        <v>0</v>
      </c>
      <c r="J11" s="7">
        <v>47736</v>
      </c>
    </row>
    <row r="12" spans="1:10" ht="12.75">
      <c r="A12" s="5">
        <v>1996</v>
      </c>
      <c r="B12" s="7">
        <f t="shared" si="0"/>
        <v>1835985</v>
      </c>
      <c r="C12" s="7">
        <v>1387041</v>
      </c>
      <c r="D12" s="7">
        <v>308762</v>
      </c>
      <c r="E12" s="7">
        <v>49316</v>
      </c>
      <c r="F12" s="7">
        <v>23880</v>
      </c>
      <c r="G12" s="7">
        <v>12477</v>
      </c>
      <c r="H12" s="7">
        <v>4055</v>
      </c>
      <c r="I12" s="9" t="s">
        <v>0</v>
      </c>
      <c r="J12" s="7">
        <v>50454</v>
      </c>
    </row>
    <row r="13" spans="1:10" ht="12.75">
      <c r="A13" s="5">
        <v>1997</v>
      </c>
      <c r="B13" s="7">
        <f aca="true" t="shared" si="1" ref="B13:B25">SUM(C13:J13)</f>
        <v>1881925</v>
      </c>
      <c r="C13" s="7">
        <v>1420015</v>
      </c>
      <c r="D13" s="7">
        <v>317212</v>
      </c>
      <c r="E13" s="7">
        <v>49320</v>
      </c>
      <c r="F13" s="7">
        <v>23950</v>
      </c>
      <c r="G13" s="7">
        <v>12620</v>
      </c>
      <c r="H13" s="7">
        <v>4115</v>
      </c>
      <c r="I13" s="9" t="s">
        <v>0</v>
      </c>
      <c r="J13" s="7">
        <v>54693</v>
      </c>
    </row>
    <row r="14" spans="1:10" ht="12.75">
      <c r="A14" s="5">
        <v>1998</v>
      </c>
      <c r="B14" s="7">
        <f t="shared" si="1"/>
        <v>1914846</v>
      </c>
      <c r="C14" s="7">
        <v>1437520</v>
      </c>
      <c r="D14" s="7">
        <v>330952</v>
      </c>
      <c r="E14" s="7">
        <v>49324</v>
      </c>
      <c r="F14" s="7">
        <v>24057</v>
      </c>
      <c r="G14" s="7">
        <v>13225</v>
      </c>
      <c r="H14" s="7">
        <v>4287</v>
      </c>
      <c r="I14" s="9" t="s">
        <v>0</v>
      </c>
      <c r="J14" s="7">
        <v>55481</v>
      </c>
    </row>
    <row r="15" spans="1:10" ht="12.75">
      <c r="A15" s="5">
        <v>1999</v>
      </c>
      <c r="B15" s="7">
        <f t="shared" si="1"/>
        <v>1952288</v>
      </c>
      <c r="C15" s="7">
        <v>1458320</v>
      </c>
      <c r="D15" s="7">
        <v>342415</v>
      </c>
      <c r="E15" s="7">
        <v>50787</v>
      </c>
      <c r="F15" s="7">
        <v>24113</v>
      </c>
      <c r="G15" s="7">
        <v>13942</v>
      </c>
      <c r="H15" s="7">
        <v>4298</v>
      </c>
      <c r="I15" s="9" t="s">
        <v>0</v>
      </c>
      <c r="J15" s="7">
        <v>58413</v>
      </c>
    </row>
    <row r="16" spans="1:10" ht="12.75">
      <c r="A16" s="5">
        <v>2000</v>
      </c>
      <c r="B16" s="7">
        <f t="shared" si="1"/>
        <v>1989101</v>
      </c>
      <c r="C16" s="7">
        <v>1474773</v>
      </c>
      <c r="D16" s="7">
        <v>358616</v>
      </c>
      <c r="E16" s="7">
        <v>52894</v>
      </c>
      <c r="F16" s="7">
        <v>24165</v>
      </c>
      <c r="G16" s="7">
        <v>14286</v>
      </c>
      <c r="H16" s="7">
        <v>4151</v>
      </c>
      <c r="I16" s="9" t="s">
        <v>0</v>
      </c>
      <c r="J16" s="7">
        <v>60216</v>
      </c>
    </row>
    <row r="17" spans="1:10" ht="12.75">
      <c r="A17" s="5">
        <v>2001</v>
      </c>
      <c r="B17" s="7">
        <f t="shared" si="1"/>
        <v>2037403</v>
      </c>
      <c r="C17" s="7">
        <v>1497340</v>
      </c>
      <c r="D17" s="7">
        <v>376786</v>
      </c>
      <c r="E17" s="7">
        <v>53682</v>
      </c>
      <c r="F17" s="7">
        <v>24263</v>
      </c>
      <c r="G17" s="7">
        <v>14184</v>
      </c>
      <c r="H17" s="7">
        <v>4077</v>
      </c>
      <c r="I17" s="9" t="s">
        <v>0</v>
      </c>
      <c r="J17" s="7">
        <v>67071</v>
      </c>
    </row>
    <row r="18" spans="1:11" ht="12.75">
      <c r="A18" s="5">
        <v>2002</v>
      </c>
      <c r="B18" s="7">
        <f t="shared" si="1"/>
        <v>1997580</v>
      </c>
      <c r="C18" s="7">
        <v>1436586</v>
      </c>
      <c r="D18" s="7">
        <v>408630</v>
      </c>
      <c r="E18" s="7">
        <v>56196</v>
      </c>
      <c r="F18" s="7">
        <v>24422</v>
      </c>
      <c r="G18" s="7">
        <v>15212</v>
      </c>
      <c r="H18" s="7">
        <v>4107</v>
      </c>
      <c r="I18" s="7">
        <v>741</v>
      </c>
      <c r="J18" s="7">
        <v>51686</v>
      </c>
      <c r="K18" s="23"/>
    </row>
    <row r="19" spans="1:11" ht="12.75">
      <c r="A19" s="5">
        <v>2003</v>
      </c>
      <c r="B19" s="7">
        <f t="shared" si="1"/>
        <v>2046430</v>
      </c>
      <c r="C19" s="7">
        <v>1446414</v>
      </c>
      <c r="D19" s="7">
        <v>436706</v>
      </c>
      <c r="E19" s="7">
        <v>57615</v>
      </c>
      <c r="F19" s="7">
        <v>24539</v>
      </c>
      <c r="G19" s="7">
        <v>15627</v>
      </c>
      <c r="H19" s="7">
        <v>5084</v>
      </c>
      <c r="I19" s="7">
        <v>934</v>
      </c>
      <c r="J19" s="7">
        <v>59511</v>
      </c>
      <c r="K19" s="23"/>
    </row>
    <row r="20" spans="1:11" ht="12.75">
      <c r="A20" s="5">
        <v>2004</v>
      </c>
      <c r="B20" s="7">
        <f t="shared" si="1"/>
        <v>2078646.9201748127</v>
      </c>
      <c r="C20" s="7">
        <v>1408429.7613534578</v>
      </c>
      <c r="D20" s="7">
        <v>489603.3388213547</v>
      </c>
      <c r="E20" s="7">
        <v>58501.01</v>
      </c>
      <c r="F20" s="7">
        <v>25254.21</v>
      </c>
      <c r="G20" s="7">
        <v>16459.35</v>
      </c>
      <c r="H20" s="7">
        <v>6007.985000000001</v>
      </c>
      <c r="I20" s="7">
        <v>1175.7</v>
      </c>
      <c r="J20" s="7">
        <v>73215.565</v>
      </c>
      <c r="K20" s="23"/>
    </row>
    <row r="21" spans="1:10" ht="12.75">
      <c r="A21" s="8">
        <v>2005</v>
      </c>
      <c r="B21" s="7">
        <f t="shared" si="1"/>
        <v>2135323</v>
      </c>
      <c r="C21" s="7">
        <v>1424569</v>
      </c>
      <c r="D21" s="7">
        <v>525057</v>
      </c>
      <c r="E21" s="7">
        <v>58512</v>
      </c>
      <c r="F21" s="9">
        <f>21166+4833</f>
        <v>25999</v>
      </c>
      <c r="G21" s="7">
        <v>16769</v>
      </c>
      <c r="H21" s="7">
        <v>5983</v>
      </c>
      <c r="I21" s="9" t="s">
        <v>0</v>
      </c>
      <c r="J21" s="7">
        <v>78434</v>
      </c>
    </row>
    <row r="22" spans="1:10" ht="12.75">
      <c r="A22" s="8">
        <v>2006</v>
      </c>
      <c r="B22" s="7">
        <f t="shared" si="1"/>
        <v>2201585</v>
      </c>
      <c r="C22" s="7">
        <v>1438383</v>
      </c>
      <c r="D22" s="7">
        <v>585078</v>
      </c>
      <c r="E22" s="7">
        <v>61781</v>
      </c>
      <c r="F22" s="9">
        <f>21166+5249</f>
        <v>26415</v>
      </c>
      <c r="G22" s="7">
        <v>17054</v>
      </c>
      <c r="H22" s="7">
        <v>6173</v>
      </c>
      <c r="I22" s="9" t="s">
        <v>0</v>
      </c>
      <c r="J22" s="7">
        <v>66701</v>
      </c>
    </row>
    <row r="23" spans="1:10" ht="12.75">
      <c r="A23" s="8">
        <v>2007</v>
      </c>
      <c r="B23" s="7">
        <f t="shared" si="1"/>
        <v>2299334</v>
      </c>
      <c r="C23" s="7">
        <v>1461212</v>
      </c>
      <c r="D23" s="7">
        <v>638911</v>
      </c>
      <c r="E23" s="7">
        <v>58851</v>
      </c>
      <c r="F23" s="9">
        <f>20694+5105</f>
        <v>25799</v>
      </c>
      <c r="G23" s="7">
        <v>16075</v>
      </c>
      <c r="H23" s="7">
        <v>6395</v>
      </c>
      <c r="I23" s="9" t="s">
        <v>0</v>
      </c>
      <c r="J23" s="7">
        <v>92091</v>
      </c>
    </row>
    <row r="24" spans="1:10" ht="12.75">
      <c r="A24" s="8">
        <v>2008</v>
      </c>
      <c r="B24" s="7">
        <f t="shared" si="1"/>
        <v>2300090</v>
      </c>
      <c r="C24" s="7">
        <v>1457224</v>
      </c>
      <c r="D24" s="7">
        <v>661388</v>
      </c>
      <c r="E24" s="7">
        <v>59093</v>
      </c>
      <c r="F24" s="7">
        <v>25878</v>
      </c>
      <c r="G24" s="7">
        <v>16676</v>
      </c>
      <c r="H24" s="7">
        <v>6278</v>
      </c>
      <c r="I24" s="9" t="s">
        <v>0</v>
      </c>
      <c r="J24" s="7">
        <v>73553</v>
      </c>
    </row>
    <row r="25" spans="1:10" ht="12.75">
      <c r="A25" s="8">
        <v>2009</v>
      </c>
      <c r="B25" s="7">
        <f t="shared" si="1"/>
        <v>2277896</v>
      </c>
      <c r="C25" s="7">
        <v>1478368.9</v>
      </c>
      <c r="D25" s="7">
        <v>667796</v>
      </c>
      <c r="E25" s="7">
        <v>59264.1</v>
      </c>
      <c r="F25" s="9" t="s">
        <v>0</v>
      </c>
      <c r="G25" s="9" t="s">
        <v>0</v>
      </c>
      <c r="H25" s="9" t="s">
        <v>0</v>
      </c>
      <c r="I25" s="9" t="s">
        <v>0</v>
      </c>
      <c r="J25" s="7">
        <v>72467</v>
      </c>
    </row>
    <row r="26" spans="1:10" ht="12.75">
      <c r="A26" s="8">
        <v>2011</v>
      </c>
      <c r="B26" s="7">
        <f>SUM(C26:J26)</f>
        <v>2349249.8</v>
      </c>
      <c r="C26" s="7">
        <v>1480802.9</v>
      </c>
      <c r="D26" s="7">
        <v>740360</v>
      </c>
      <c r="E26" s="7">
        <v>60240</v>
      </c>
      <c r="F26" s="9" t="s">
        <v>0</v>
      </c>
      <c r="G26" s="9" t="s">
        <v>0</v>
      </c>
      <c r="H26" s="9" t="s">
        <v>0</v>
      </c>
      <c r="I26" s="9"/>
      <c r="J26" s="7">
        <v>67846.9</v>
      </c>
    </row>
    <row r="27" spans="1:10" ht="12.75">
      <c r="A27" s="8">
        <v>2012</v>
      </c>
      <c r="B27" s="7">
        <v>2414388.7</v>
      </c>
      <c r="C27" s="7">
        <v>1470665.3</v>
      </c>
      <c r="D27" s="7">
        <v>773997.4</v>
      </c>
      <c r="E27" s="7">
        <v>60813.8</v>
      </c>
      <c r="F27" s="41" t="s">
        <v>0</v>
      </c>
      <c r="G27" s="41" t="s">
        <v>0</v>
      </c>
      <c r="H27" s="41" t="s">
        <v>0</v>
      </c>
      <c r="I27" s="41" t="s">
        <v>0</v>
      </c>
      <c r="J27" s="7">
        <v>64863.4</v>
      </c>
    </row>
    <row r="28" spans="1:10" ht="12.75">
      <c r="A28" s="8">
        <v>2013</v>
      </c>
      <c r="B28" s="7">
        <v>2447592</v>
      </c>
      <c r="C28" s="7">
        <v>1469717.9</v>
      </c>
      <c r="D28" s="7">
        <f>246726.2+563813</f>
        <v>810539.2</v>
      </c>
      <c r="E28" s="7">
        <v>60771.5</v>
      </c>
      <c r="F28" s="41" t="s">
        <v>0</v>
      </c>
      <c r="G28" s="41" t="s">
        <v>0</v>
      </c>
      <c r="H28" s="41" t="s">
        <v>0</v>
      </c>
      <c r="I28" s="41" t="s">
        <v>0</v>
      </c>
      <c r="J28" s="7">
        <v>62565.9</v>
      </c>
    </row>
    <row r="29" spans="1:10" ht="12.75">
      <c r="A29" s="36" t="s">
        <v>39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1" spans="2:10" ht="12.75"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5"/>
      <c r="B32" s="7"/>
      <c r="C32" s="7"/>
      <c r="D32" s="7"/>
      <c r="E32" s="7"/>
      <c r="F32" s="7"/>
      <c r="G32" s="7"/>
      <c r="H32" s="7"/>
      <c r="I32" s="7"/>
      <c r="J32" s="7"/>
    </row>
    <row r="33" spans="2:10" ht="12.75">
      <c r="B33" s="7"/>
      <c r="C33" s="7"/>
      <c r="D33" s="7"/>
      <c r="E33" s="7"/>
      <c r="F33" s="7"/>
      <c r="G33" s="7"/>
      <c r="H33" s="7"/>
      <c r="I33" s="7"/>
      <c r="J33" s="7"/>
    </row>
    <row r="34" spans="2:10" ht="12.75">
      <c r="B34" s="7"/>
      <c r="C34" s="7"/>
      <c r="D34" s="7"/>
      <c r="E34" s="7"/>
      <c r="F34" s="7"/>
      <c r="G34" s="7"/>
      <c r="H34" s="7"/>
      <c r="I34" s="7"/>
      <c r="J34" s="7"/>
    </row>
    <row r="35" spans="2:10" ht="12.75">
      <c r="B35" s="7"/>
      <c r="C35" s="7"/>
      <c r="D35" s="7"/>
      <c r="E35" s="7"/>
      <c r="F35" s="7"/>
      <c r="G35" s="7"/>
      <c r="H35" s="7"/>
      <c r="I35" s="7"/>
      <c r="J35" s="7"/>
    </row>
    <row r="36" spans="2:10" ht="12.75">
      <c r="B36" s="7"/>
      <c r="C36" s="7"/>
      <c r="D36" s="7"/>
      <c r="E36" s="7"/>
      <c r="F36" s="7"/>
      <c r="G36" s="7"/>
      <c r="H36" s="7"/>
      <c r="I36" s="7"/>
      <c r="J36" s="7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5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5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5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5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5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5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5"/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6"/>
      <c r="C48" s="7"/>
      <c r="D48" s="7"/>
      <c r="E48" s="7"/>
      <c r="F48" s="7"/>
      <c r="G48" s="7"/>
      <c r="H48" s="7"/>
      <c r="I48" s="7"/>
      <c r="J48" s="7"/>
    </row>
    <row r="49" spans="2:10" ht="12.75">
      <c r="B49" s="6"/>
      <c r="C49" s="7"/>
      <c r="D49" s="7"/>
      <c r="E49" s="7"/>
      <c r="F49" s="7"/>
      <c r="G49" s="7"/>
      <c r="H49" s="7"/>
      <c r="I49" s="7"/>
      <c r="J49" s="7"/>
    </row>
    <row r="50" spans="2:10" ht="12.75">
      <c r="B50" s="6"/>
      <c r="C50" s="7"/>
      <c r="D50" s="7"/>
      <c r="E50" s="7"/>
      <c r="F50" s="7"/>
      <c r="G50" s="7"/>
      <c r="H50" s="7"/>
      <c r="I50" s="7"/>
      <c r="J50" s="7"/>
    </row>
    <row r="51" spans="2:10" ht="12.75">
      <c r="B51" s="6"/>
      <c r="C51" s="7"/>
      <c r="D51" s="7"/>
      <c r="E51" s="7"/>
      <c r="F51" s="7"/>
      <c r="G51" s="7"/>
      <c r="H51" s="7"/>
      <c r="I51" s="7"/>
      <c r="J51" s="7"/>
    </row>
    <row r="52" spans="2:10" ht="12.75">
      <c r="B52" s="6"/>
      <c r="C52" s="7"/>
      <c r="D52" s="7"/>
      <c r="E52" s="7"/>
      <c r="F52" s="7"/>
      <c r="G52" s="7"/>
      <c r="H52" s="7"/>
      <c r="I52" s="7"/>
      <c r="J52" s="7"/>
    </row>
    <row r="53" spans="2:10" ht="12.75">
      <c r="B53" s="6"/>
      <c r="C53" s="7"/>
      <c r="D53" s="7"/>
      <c r="E53" s="7"/>
      <c r="F53" s="7"/>
      <c r="G53" s="7"/>
      <c r="H53" s="7"/>
      <c r="I53" s="7"/>
      <c r="J53" s="7"/>
    </row>
    <row r="54" spans="2:10" ht="12.75">
      <c r="B54" s="6"/>
      <c r="C54" s="7"/>
      <c r="D54" s="7"/>
      <c r="E54" s="7"/>
      <c r="F54" s="7"/>
      <c r="G54" s="7"/>
      <c r="H54" s="7"/>
      <c r="I54" s="7"/>
      <c r="J54" s="7"/>
    </row>
    <row r="55" spans="2:10" ht="12.75">
      <c r="B55" s="6"/>
      <c r="C55" s="7"/>
      <c r="D55" s="7"/>
      <c r="E55" s="7"/>
      <c r="F55" s="7"/>
      <c r="G55" s="7"/>
      <c r="H55" s="7"/>
      <c r="I55" s="7"/>
      <c r="J55" s="7"/>
    </row>
    <row r="56" spans="2:10" ht="12.75">
      <c r="B56" s="6"/>
      <c r="C56" s="7"/>
      <c r="D56" s="7"/>
      <c r="E56" s="7"/>
      <c r="F56" s="7"/>
      <c r="G56" s="7"/>
      <c r="H56" s="7"/>
      <c r="I56" s="7"/>
      <c r="J56" s="7"/>
    </row>
    <row r="57" spans="2:10" ht="12.75">
      <c r="B57" s="6"/>
      <c r="C57" s="7"/>
      <c r="D57" s="7"/>
      <c r="E57" s="7"/>
      <c r="F57" s="7"/>
      <c r="G57" s="7"/>
      <c r="H57" s="7"/>
      <c r="I57" s="7"/>
      <c r="J57" s="7"/>
    </row>
    <row r="58" spans="2:10" ht="12.75">
      <c r="B58" s="6"/>
      <c r="C58" s="7"/>
      <c r="D58" s="7"/>
      <c r="E58" s="7"/>
      <c r="F58" s="7"/>
      <c r="G58" s="7"/>
      <c r="H58" s="7"/>
      <c r="I58" s="7"/>
      <c r="J58" s="7"/>
    </row>
    <row r="59" spans="2:10" ht="12.75">
      <c r="B59" s="6"/>
      <c r="C59" s="7"/>
      <c r="D59" s="7"/>
      <c r="E59" s="7"/>
      <c r="F59" s="7"/>
      <c r="G59" s="7"/>
      <c r="H59" s="7"/>
      <c r="I59" s="7"/>
      <c r="J59" s="7"/>
    </row>
    <row r="60" spans="2:10" ht="12.75">
      <c r="B60" s="6"/>
      <c r="C60" s="7"/>
      <c r="D60" s="7"/>
      <c r="E60" s="7"/>
      <c r="F60" s="7"/>
      <c r="G60" s="7"/>
      <c r="H60" s="7"/>
      <c r="I60" s="7"/>
      <c r="J60" s="7"/>
    </row>
    <row r="61" spans="2:10" ht="12.75">
      <c r="B61" s="6"/>
      <c r="C61" s="7"/>
      <c r="D61" s="7"/>
      <c r="E61" s="7"/>
      <c r="F61" s="7"/>
      <c r="G61" s="7"/>
      <c r="H61" s="7"/>
      <c r="I61" s="7"/>
      <c r="J61" s="7"/>
    </row>
    <row r="62" spans="2:10" ht="12.75">
      <c r="B62" s="6"/>
      <c r="C62" s="7"/>
      <c r="D62" s="7"/>
      <c r="E62" s="7"/>
      <c r="F62" s="7"/>
      <c r="G62" s="7"/>
      <c r="H62" s="7"/>
      <c r="I62" s="7"/>
      <c r="J62" s="7"/>
    </row>
    <row r="63" spans="2:10" ht="12.75">
      <c r="B63" s="6"/>
      <c r="C63" s="7"/>
      <c r="D63" s="7"/>
      <c r="E63" s="7"/>
      <c r="F63" s="7"/>
      <c r="G63" s="7"/>
      <c r="H63" s="7"/>
      <c r="I63" s="7"/>
      <c r="J63" s="7"/>
    </row>
    <row r="64" spans="2:10" ht="12.75">
      <c r="B64" s="6"/>
      <c r="C64" s="7"/>
      <c r="D64" s="7"/>
      <c r="E64" s="7"/>
      <c r="F64" s="7"/>
      <c r="G64" s="7"/>
      <c r="H64" s="7"/>
      <c r="I64" s="7"/>
      <c r="J64" s="7"/>
    </row>
  </sheetData>
  <sheetProtection/>
  <mergeCells count="1">
    <mergeCell ref="A3:J3"/>
  </mergeCells>
  <printOptions/>
  <pageMargins left="0.7480314960629921" right="0.7480314960629921" top="0.7480314960629921" bottom="0.748031496062992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368"/>
  <sheetViews>
    <sheetView zoomScale="87" zoomScaleNormal="87" zoomScalePageLayoutView="0" workbookViewId="0" topLeftCell="A1">
      <pane ySplit="4" topLeftCell="A310" activePane="bottomLeft" state="frozen"/>
      <selection pane="topLeft" activeCell="A1" sqref="A1"/>
      <selection pane="bottomLeft" activeCell="B323" sqref="B323"/>
    </sheetView>
  </sheetViews>
  <sheetFormatPr defaultColWidth="10.7109375" defaultRowHeight="12.75"/>
  <cols>
    <col min="1" max="1" width="10.7109375" style="8" customWidth="1"/>
    <col min="2" max="2" width="34.7109375" style="8" customWidth="1"/>
    <col min="3" max="3" width="12.7109375" style="8" customWidth="1"/>
    <col min="4" max="5" width="12.7109375" style="16" customWidth="1"/>
    <col min="6" max="6" width="12.7109375" style="17" customWidth="1"/>
    <col min="7" max="8" width="12.7109375" style="18" customWidth="1"/>
    <col min="9" max="10" width="12.7109375" style="16" customWidth="1"/>
    <col min="11" max="11" width="12.7109375" style="34" customWidth="1"/>
    <col min="12" max="214" width="10.7109375" style="3" customWidth="1"/>
    <col min="215" max="16384" width="10.7109375" style="3" customWidth="1"/>
  </cols>
  <sheetData>
    <row r="1" spans="1:11" ht="18" customHeight="1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8" customHeight="1">
      <c r="A2" s="72" t="s">
        <v>46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3.5" thickBo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28" customFormat="1" ht="41.25" customHeight="1" thickBot="1">
      <c r="A4" s="19" t="s">
        <v>13</v>
      </c>
      <c r="B4" s="19" t="s">
        <v>20</v>
      </c>
      <c r="C4" s="19" t="s">
        <v>1</v>
      </c>
      <c r="D4" s="22" t="s">
        <v>3</v>
      </c>
      <c r="E4" s="19" t="s">
        <v>4</v>
      </c>
      <c r="F4" s="29" t="s">
        <v>5</v>
      </c>
      <c r="G4" s="22" t="s">
        <v>35</v>
      </c>
      <c r="H4" s="19" t="s">
        <v>6</v>
      </c>
      <c r="I4" s="22" t="s">
        <v>7</v>
      </c>
      <c r="J4" s="19" t="s">
        <v>8</v>
      </c>
      <c r="K4" s="29" t="s">
        <v>9</v>
      </c>
    </row>
    <row r="5" spans="1:11" ht="12.75">
      <c r="A5" s="5"/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2.75">
      <c r="A6" s="5">
        <v>1990</v>
      </c>
      <c r="B6" s="6" t="s">
        <v>21</v>
      </c>
      <c r="C6" s="7">
        <f aca="true" t="shared" si="0" ref="C6:C37">SUM(D6:K6)</f>
        <v>23837</v>
      </c>
      <c r="D6" s="7" t="s">
        <v>0</v>
      </c>
      <c r="E6" s="7">
        <v>36</v>
      </c>
      <c r="F6" s="7" t="s">
        <v>0</v>
      </c>
      <c r="G6" s="7">
        <v>23801</v>
      </c>
      <c r="H6" s="7" t="s">
        <v>0</v>
      </c>
      <c r="I6" s="7" t="s">
        <v>0</v>
      </c>
      <c r="J6" s="7" t="s">
        <v>0</v>
      </c>
      <c r="K6" s="32" t="s">
        <v>0</v>
      </c>
    </row>
    <row r="7" spans="1:11" ht="12.75">
      <c r="A7" s="5">
        <v>1990</v>
      </c>
      <c r="B7" s="6" t="s">
        <v>22</v>
      </c>
      <c r="C7" s="7">
        <f t="shared" si="0"/>
        <v>1</v>
      </c>
      <c r="D7" s="7" t="s">
        <v>0</v>
      </c>
      <c r="E7" s="7">
        <v>1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32" t="s">
        <v>0</v>
      </c>
    </row>
    <row r="8" spans="1:11" ht="12.75">
      <c r="A8" s="5">
        <v>1990</v>
      </c>
      <c r="B8" s="6" t="s">
        <v>23</v>
      </c>
      <c r="C8" s="7">
        <f t="shared" si="0"/>
        <v>323</v>
      </c>
      <c r="D8" s="7" t="s">
        <v>0</v>
      </c>
      <c r="E8" s="7">
        <v>323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32" t="s">
        <v>0</v>
      </c>
    </row>
    <row r="9" spans="1:11" ht="12.75">
      <c r="A9" s="5">
        <v>1990</v>
      </c>
      <c r="B9" s="6" t="s">
        <v>24</v>
      </c>
      <c r="C9" s="7">
        <f t="shared" si="0"/>
        <v>39122</v>
      </c>
      <c r="D9" s="7" t="s">
        <v>0</v>
      </c>
      <c r="E9" s="7">
        <v>1244</v>
      </c>
      <c r="F9" s="7">
        <v>37878</v>
      </c>
      <c r="G9" s="7" t="s">
        <v>0</v>
      </c>
      <c r="H9" s="7" t="s">
        <v>0</v>
      </c>
      <c r="I9" s="7" t="s">
        <v>0</v>
      </c>
      <c r="J9" s="7" t="s">
        <v>0</v>
      </c>
      <c r="K9" s="32" t="s">
        <v>0</v>
      </c>
    </row>
    <row r="10" spans="1:11" ht="12.75">
      <c r="A10" s="5">
        <v>1990</v>
      </c>
      <c r="B10" s="6" t="s">
        <v>25</v>
      </c>
      <c r="C10" s="7">
        <f t="shared" si="0"/>
        <v>47061</v>
      </c>
      <c r="D10" s="7">
        <v>23025</v>
      </c>
      <c r="E10" s="7">
        <v>24036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32" t="s">
        <v>0</v>
      </c>
    </row>
    <row r="11" spans="1:11" ht="12.75">
      <c r="A11" s="5">
        <v>1990</v>
      </c>
      <c r="B11" s="6" t="s">
        <v>26</v>
      </c>
      <c r="C11" s="7">
        <f t="shared" si="0"/>
        <v>64537</v>
      </c>
      <c r="D11" s="7">
        <v>57617</v>
      </c>
      <c r="E11" s="7">
        <v>6920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32" t="s">
        <v>0</v>
      </c>
    </row>
    <row r="12" spans="1:11" ht="12.75">
      <c r="A12" s="5">
        <v>1990</v>
      </c>
      <c r="B12" s="6" t="s">
        <v>27</v>
      </c>
      <c r="C12" s="7">
        <f t="shared" si="0"/>
        <v>289218</v>
      </c>
      <c r="D12" s="7">
        <v>280467</v>
      </c>
      <c r="E12" s="7">
        <v>8751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32" t="s">
        <v>0</v>
      </c>
    </row>
    <row r="13" spans="1:11" ht="12.75">
      <c r="A13" s="5">
        <v>1990</v>
      </c>
      <c r="B13" s="6" t="s">
        <v>28</v>
      </c>
      <c r="C13" s="7">
        <f t="shared" si="0"/>
        <v>612451</v>
      </c>
      <c r="D13" s="7">
        <v>570735</v>
      </c>
      <c r="E13" s="7">
        <v>41716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32" t="s">
        <v>0</v>
      </c>
    </row>
    <row r="14" spans="1:11" ht="12.75">
      <c r="A14" s="5">
        <v>1990</v>
      </c>
      <c r="B14" s="6" t="s">
        <v>29</v>
      </c>
      <c r="C14" s="7">
        <f t="shared" si="0"/>
        <v>227751</v>
      </c>
      <c r="D14" s="7">
        <v>220731</v>
      </c>
      <c r="E14" s="7">
        <v>7020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32" t="s">
        <v>0</v>
      </c>
    </row>
    <row r="15" spans="1:11" ht="12.75">
      <c r="A15" s="5">
        <v>1990</v>
      </c>
      <c r="B15" s="6" t="s">
        <v>30</v>
      </c>
      <c r="C15" s="7">
        <f t="shared" si="0"/>
        <v>97431</v>
      </c>
      <c r="D15" s="7">
        <v>89752</v>
      </c>
      <c r="E15" s="7">
        <v>7679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32" t="s">
        <v>0</v>
      </c>
    </row>
    <row r="16" spans="1:11" ht="12.75">
      <c r="A16" s="5">
        <v>1990</v>
      </c>
      <c r="B16" s="6" t="s">
        <v>31</v>
      </c>
      <c r="C16" s="7">
        <f t="shared" si="0"/>
        <v>2</v>
      </c>
      <c r="D16" s="7" t="s">
        <v>0</v>
      </c>
      <c r="E16" s="7">
        <v>2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32" t="s">
        <v>0</v>
      </c>
    </row>
    <row r="17" spans="1:11" ht="12.75">
      <c r="A17" s="5">
        <v>1990</v>
      </c>
      <c r="B17" s="6" t="s">
        <v>32</v>
      </c>
      <c r="C17" s="7">
        <f t="shared" si="0"/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32" t="s">
        <v>0</v>
      </c>
    </row>
    <row r="18" spans="1:11" ht="12.75">
      <c r="A18" s="5">
        <v>1990</v>
      </c>
      <c r="B18" s="6" t="s">
        <v>33</v>
      </c>
      <c r="C18" s="7">
        <f t="shared" si="0"/>
        <v>4938</v>
      </c>
      <c r="D18" s="7">
        <v>966</v>
      </c>
      <c r="E18" s="7">
        <v>3972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32" t="s">
        <v>0</v>
      </c>
    </row>
    <row r="19" spans="1:11" ht="12.75">
      <c r="A19" s="5">
        <v>1991</v>
      </c>
      <c r="B19" s="6" t="s">
        <v>21</v>
      </c>
      <c r="C19" s="7">
        <f t="shared" si="0"/>
        <v>23837</v>
      </c>
      <c r="D19" s="7" t="s">
        <v>0</v>
      </c>
      <c r="E19" s="7">
        <v>36</v>
      </c>
      <c r="F19" s="7" t="s">
        <v>0</v>
      </c>
      <c r="G19" s="7">
        <v>23801</v>
      </c>
      <c r="H19" s="7" t="s">
        <v>0</v>
      </c>
      <c r="I19" s="7" t="s">
        <v>0</v>
      </c>
      <c r="J19" s="7" t="s">
        <v>0</v>
      </c>
      <c r="K19" s="32" t="s">
        <v>0</v>
      </c>
    </row>
    <row r="20" spans="1:11" ht="12.75">
      <c r="A20" s="5">
        <v>1991</v>
      </c>
      <c r="B20" s="6" t="s">
        <v>22</v>
      </c>
      <c r="C20" s="7">
        <f t="shared" si="0"/>
        <v>1</v>
      </c>
      <c r="D20" s="7" t="s">
        <v>0</v>
      </c>
      <c r="E20" s="7">
        <v>1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32" t="s">
        <v>0</v>
      </c>
    </row>
    <row r="21" spans="1:11" ht="12.75">
      <c r="A21" s="5">
        <v>1991</v>
      </c>
      <c r="B21" s="6" t="s">
        <v>23</v>
      </c>
      <c r="C21" s="7">
        <f t="shared" si="0"/>
        <v>354</v>
      </c>
      <c r="D21" s="7" t="s">
        <v>0</v>
      </c>
      <c r="E21" s="7">
        <v>354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32" t="s">
        <v>0</v>
      </c>
    </row>
    <row r="22" spans="1:11" ht="12.75">
      <c r="A22" s="5">
        <v>1991</v>
      </c>
      <c r="B22" s="6" t="s">
        <v>24</v>
      </c>
      <c r="C22" s="7">
        <f t="shared" si="0"/>
        <v>41917</v>
      </c>
      <c r="D22" s="7" t="s">
        <v>0</v>
      </c>
      <c r="E22" s="7">
        <v>1254</v>
      </c>
      <c r="F22" s="7">
        <v>40663</v>
      </c>
      <c r="G22" s="7" t="s">
        <v>0</v>
      </c>
      <c r="H22" s="7" t="s">
        <v>0</v>
      </c>
      <c r="I22" s="7" t="s">
        <v>0</v>
      </c>
      <c r="J22" s="7" t="s">
        <v>0</v>
      </c>
      <c r="K22" s="32" t="s">
        <v>0</v>
      </c>
    </row>
    <row r="23" spans="1:11" ht="12.75">
      <c r="A23" s="5">
        <v>1991</v>
      </c>
      <c r="B23" s="6" t="s">
        <v>25</v>
      </c>
      <c r="C23" s="7">
        <f t="shared" si="0"/>
        <v>50243</v>
      </c>
      <c r="D23" s="7">
        <v>22903</v>
      </c>
      <c r="E23" s="7">
        <v>27340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32" t="s">
        <v>0</v>
      </c>
    </row>
    <row r="24" spans="1:11" ht="12.75">
      <c r="A24" s="5">
        <v>1991</v>
      </c>
      <c r="B24" s="6" t="s">
        <v>26</v>
      </c>
      <c r="C24" s="7">
        <f t="shared" si="0"/>
        <v>71385</v>
      </c>
      <c r="D24" s="7">
        <v>62286</v>
      </c>
      <c r="E24" s="7">
        <v>9099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32" t="s">
        <v>0</v>
      </c>
    </row>
    <row r="25" spans="1:11" ht="12.75">
      <c r="A25" s="5">
        <v>1991</v>
      </c>
      <c r="B25" s="6" t="s">
        <v>27</v>
      </c>
      <c r="C25" s="7">
        <f t="shared" si="0"/>
        <v>300033</v>
      </c>
      <c r="D25" s="7">
        <v>289082</v>
      </c>
      <c r="E25" s="7">
        <v>10951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32" t="s">
        <v>0</v>
      </c>
    </row>
    <row r="26" spans="1:11" ht="12.75">
      <c r="A26" s="5">
        <v>1991</v>
      </c>
      <c r="B26" s="6" t="s">
        <v>28</v>
      </c>
      <c r="C26" s="7">
        <f t="shared" si="0"/>
        <v>647544</v>
      </c>
      <c r="D26" s="7">
        <v>594626</v>
      </c>
      <c r="E26" s="7">
        <v>52918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32" t="s">
        <v>0</v>
      </c>
    </row>
    <row r="27" spans="1:11" ht="12.75">
      <c r="A27" s="5">
        <v>1991</v>
      </c>
      <c r="B27" s="6" t="s">
        <v>29</v>
      </c>
      <c r="C27" s="7">
        <f t="shared" si="0"/>
        <v>248640</v>
      </c>
      <c r="D27" s="7">
        <v>236738</v>
      </c>
      <c r="E27" s="7">
        <v>11902</v>
      </c>
      <c r="F27" s="7" t="s">
        <v>0</v>
      </c>
      <c r="G27" s="7" t="s">
        <v>0</v>
      </c>
      <c r="H27" s="7" t="s">
        <v>0</v>
      </c>
      <c r="I27" s="7" t="s">
        <v>0</v>
      </c>
      <c r="J27" s="7" t="s">
        <v>0</v>
      </c>
      <c r="K27" s="32" t="s">
        <v>0</v>
      </c>
    </row>
    <row r="28" spans="1:11" ht="12.75">
      <c r="A28" s="5">
        <v>1991</v>
      </c>
      <c r="B28" s="6" t="s">
        <v>30</v>
      </c>
      <c r="C28" s="7">
        <f t="shared" si="0"/>
        <v>111592</v>
      </c>
      <c r="D28" s="7">
        <v>98724</v>
      </c>
      <c r="E28" s="7">
        <v>12868</v>
      </c>
      <c r="F28" s="7" t="s">
        <v>0</v>
      </c>
      <c r="G28" s="7" t="s">
        <v>0</v>
      </c>
      <c r="H28" s="7" t="s">
        <v>0</v>
      </c>
      <c r="I28" s="7" t="s">
        <v>0</v>
      </c>
      <c r="J28" s="7" t="s">
        <v>0</v>
      </c>
      <c r="K28" s="32" t="s">
        <v>0</v>
      </c>
    </row>
    <row r="29" spans="1:11" ht="12.75">
      <c r="A29" s="5">
        <v>1991</v>
      </c>
      <c r="B29" s="6" t="s">
        <v>31</v>
      </c>
      <c r="C29" s="7">
        <f t="shared" si="0"/>
        <v>2</v>
      </c>
      <c r="D29" s="7" t="s">
        <v>0</v>
      </c>
      <c r="E29" s="7">
        <v>2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32" t="s">
        <v>0</v>
      </c>
    </row>
    <row r="30" spans="1:11" ht="12.75">
      <c r="A30" s="5">
        <v>1991</v>
      </c>
      <c r="B30" s="6" t="s">
        <v>32</v>
      </c>
      <c r="C30" s="7">
        <f t="shared" si="0"/>
        <v>0</v>
      </c>
      <c r="D30" s="7" t="s">
        <v>0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  <c r="J30" s="7" t="s">
        <v>0</v>
      </c>
      <c r="K30" s="32" t="s">
        <v>0</v>
      </c>
    </row>
    <row r="31" spans="1:11" ht="12.75">
      <c r="A31" s="5">
        <v>1991</v>
      </c>
      <c r="B31" s="6" t="s">
        <v>33</v>
      </c>
      <c r="C31" s="7">
        <f t="shared" si="0"/>
        <v>5156</v>
      </c>
      <c r="D31" s="7">
        <v>966</v>
      </c>
      <c r="E31" s="7">
        <v>4190</v>
      </c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  <c r="K31" s="32" t="s">
        <v>0</v>
      </c>
    </row>
    <row r="32" spans="1:11" ht="12.75">
      <c r="A32" s="8">
        <v>1992</v>
      </c>
      <c r="B32" s="6" t="s">
        <v>21</v>
      </c>
      <c r="C32" s="7">
        <f t="shared" si="0"/>
        <v>23852</v>
      </c>
      <c r="D32" s="7" t="s">
        <v>0</v>
      </c>
      <c r="E32" s="7">
        <v>51</v>
      </c>
      <c r="F32" s="7" t="s">
        <v>0</v>
      </c>
      <c r="G32" s="7">
        <v>23801</v>
      </c>
      <c r="H32" s="7" t="s">
        <v>0</v>
      </c>
      <c r="I32" s="7" t="s">
        <v>0</v>
      </c>
      <c r="J32" s="7" t="s">
        <v>0</v>
      </c>
      <c r="K32" s="32" t="s">
        <v>0</v>
      </c>
    </row>
    <row r="33" spans="1:11" ht="12.75">
      <c r="A33" s="8">
        <v>1992</v>
      </c>
      <c r="B33" s="6" t="s">
        <v>22</v>
      </c>
      <c r="C33" s="7">
        <f t="shared" si="0"/>
        <v>1</v>
      </c>
      <c r="D33" s="7" t="s">
        <v>0</v>
      </c>
      <c r="E33" s="7">
        <v>1</v>
      </c>
      <c r="F33" s="7" t="s">
        <v>0</v>
      </c>
      <c r="G33" s="7" t="s">
        <v>0</v>
      </c>
      <c r="H33" s="7" t="s">
        <v>0</v>
      </c>
      <c r="I33" s="7" t="s">
        <v>0</v>
      </c>
      <c r="J33" s="7" t="s">
        <v>0</v>
      </c>
      <c r="K33" s="32" t="s">
        <v>0</v>
      </c>
    </row>
    <row r="34" spans="1:11" ht="12.75">
      <c r="A34" s="8">
        <v>1992</v>
      </c>
      <c r="B34" s="6" t="s">
        <v>23</v>
      </c>
      <c r="C34" s="7">
        <f t="shared" si="0"/>
        <v>518</v>
      </c>
      <c r="D34" s="7" t="s">
        <v>0</v>
      </c>
      <c r="E34" s="7">
        <v>518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32" t="s">
        <v>0</v>
      </c>
    </row>
    <row r="35" spans="1:11" ht="12.75">
      <c r="A35" s="8">
        <v>1992</v>
      </c>
      <c r="B35" s="6" t="s">
        <v>24</v>
      </c>
      <c r="C35" s="7">
        <f t="shared" si="0"/>
        <v>47486</v>
      </c>
      <c r="D35" s="7" t="s">
        <v>0</v>
      </c>
      <c r="E35" s="7">
        <v>1483</v>
      </c>
      <c r="F35" s="7">
        <v>46003</v>
      </c>
      <c r="G35" s="7" t="s">
        <v>0</v>
      </c>
      <c r="H35" s="7" t="s">
        <v>0</v>
      </c>
      <c r="I35" s="7" t="s">
        <v>0</v>
      </c>
      <c r="J35" s="7" t="s">
        <v>0</v>
      </c>
      <c r="K35" s="32" t="s">
        <v>0</v>
      </c>
    </row>
    <row r="36" spans="1:11" ht="12.75">
      <c r="A36" s="8">
        <v>1992</v>
      </c>
      <c r="B36" s="6" t="s">
        <v>25</v>
      </c>
      <c r="C36" s="7">
        <f t="shared" si="0"/>
        <v>54713</v>
      </c>
      <c r="D36" s="7">
        <v>23043</v>
      </c>
      <c r="E36" s="7">
        <v>31670</v>
      </c>
      <c r="F36" s="7" t="s">
        <v>0</v>
      </c>
      <c r="G36" s="7" t="s">
        <v>0</v>
      </c>
      <c r="H36" s="7" t="s">
        <v>0</v>
      </c>
      <c r="I36" s="7" t="s">
        <v>0</v>
      </c>
      <c r="J36" s="7" t="s">
        <v>0</v>
      </c>
      <c r="K36" s="32" t="s">
        <v>0</v>
      </c>
    </row>
    <row r="37" spans="1:11" ht="12.75">
      <c r="A37" s="8">
        <v>1992</v>
      </c>
      <c r="B37" s="6" t="s">
        <v>26</v>
      </c>
      <c r="C37" s="7">
        <f t="shared" si="0"/>
        <v>80374</v>
      </c>
      <c r="D37" s="7">
        <v>66886</v>
      </c>
      <c r="E37" s="7">
        <v>13488</v>
      </c>
      <c r="F37" s="7" t="s">
        <v>0</v>
      </c>
      <c r="G37" s="7" t="s">
        <v>0</v>
      </c>
      <c r="H37" s="7" t="s">
        <v>0</v>
      </c>
      <c r="I37" s="7" t="s">
        <v>0</v>
      </c>
      <c r="J37" s="7" t="s">
        <v>0</v>
      </c>
      <c r="K37" s="32" t="s">
        <v>0</v>
      </c>
    </row>
    <row r="38" spans="1:11" ht="12.75">
      <c r="A38" s="8">
        <v>1992</v>
      </c>
      <c r="B38" s="6" t="s">
        <v>27</v>
      </c>
      <c r="C38" s="7">
        <f aca="true" t="shared" si="1" ref="C38:C69">SUM(D38:K38)</f>
        <v>313150</v>
      </c>
      <c r="D38" s="7">
        <v>299996</v>
      </c>
      <c r="E38" s="7">
        <v>13154</v>
      </c>
      <c r="F38" s="7" t="s">
        <v>0</v>
      </c>
      <c r="G38" s="7" t="s">
        <v>0</v>
      </c>
      <c r="H38" s="7" t="s">
        <v>0</v>
      </c>
      <c r="I38" s="7" t="s">
        <v>0</v>
      </c>
      <c r="J38" s="7" t="s">
        <v>0</v>
      </c>
      <c r="K38" s="32" t="s">
        <v>0</v>
      </c>
    </row>
    <row r="39" spans="1:11" ht="12.75">
      <c r="A39" s="8">
        <v>1992</v>
      </c>
      <c r="B39" s="6" t="s">
        <v>28</v>
      </c>
      <c r="C39" s="7">
        <f t="shared" si="1"/>
        <v>679222</v>
      </c>
      <c r="D39" s="7">
        <v>611743</v>
      </c>
      <c r="E39" s="7">
        <v>67479</v>
      </c>
      <c r="F39" s="7" t="s">
        <v>0</v>
      </c>
      <c r="G39" s="7" t="s">
        <v>0</v>
      </c>
      <c r="H39" s="7" t="s">
        <v>0</v>
      </c>
      <c r="I39" s="7" t="s">
        <v>0</v>
      </c>
      <c r="J39" s="7" t="s">
        <v>0</v>
      </c>
      <c r="K39" s="32" t="s">
        <v>0</v>
      </c>
    </row>
    <row r="40" spans="1:11" ht="12.75">
      <c r="A40" s="8">
        <v>1992</v>
      </c>
      <c r="B40" s="6" t="s">
        <v>29</v>
      </c>
      <c r="C40" s="7">
        <f t="shared" si="1"/>
        <v>222435</v>
      </c>
      <c r="D40" s="7">
        <v>203918</v>
      </c>
      <c r="E40" s="7">
        <v>18517</v>
      </c>
      <c r="F40" s="7" t="s">
        <v>0</v>
      </c>
      <c r="G40" s="7" t="s">
        <v>0</v>
      </c>
      <c r="H40" s="7" t="s">
        <v>0</v>
      </c>
      <c r="I40" s="7" t="s">
        <v>0</v>
      </c>
      <c r="J40" s="7" t="s">
        <v>0</v>
      </c>
      <c r="K40" s="32" t="s">
        <v>0</v>
      </c>
    </row>
    <row r="41" spans="1:11" ht="12.75">
      <c r="A41" s="8">
        <v>1992</v>
      </c>
      <c r="B41" s="6" t="s">
        <v>30</v>
      </c>
      <c r="C41" s="7">
        <f t="shared" si="1"/>
        <v>126553</v>
      </c>
      <c r="D41" s="7">
        <v>106918</v>
      </c>
      <c r="E41" s="7">
        <v>19635</v>
      </c>
      <c r="F41" s="7" t="s">
        <v>0</v>
      </c>
      <c r="G41" s="7" t="s">
        <v>0</v>
      </c>
      <c r="H41" s="7" t="s">
        <v>0</v>
      </c>
      <c r="I41" s="7" t="s">
        <v>0</v>
      </c>
      <c r="J41" s="7" t="s">
        <v>0</v>
      </c>
      <c r="K41" s="32" t="s">
        <v>0</v>
      </c>
    </row>
    <row r="42" spans="1:11" ht="12.75">
      <c r="A42" s="8">
        <v>1992</v>
      </c>
      <c r="B42" s="6" t="s">
        <v>31</v>
      </c>
      <c r="C42" s="7">
        <f t="shared" si="1"/>
        <v>2</v>
      </c>
      <c r="D42" s="7" t="s">
        <v>0</v>
      </c>
      <c r="E42" s="7">
        <v>2</v>
      </c>
      <c r="F42" s="7" t="s">
        <v>0</v>
      </c>
      <c r="G42" s="7" t="s">
        <v>0</v>
      </c>
      <c r="H42" s="7" t="s">
        <v>0</v>
      </c>
      <c r="I42" s="7" t="s">
        <v>0</v>
      </c>
      <c r="J42" s="7" t="s">
        <v>0</v>
      </c>
      <c r="K42" s="32" t="s">
        <v>0</v>
      </c>
    </row>
    <row r="43" spans="1:11" ht="12.75">
      <c r="A43" s="8">
        <v>1992</v>
      </c>
      <c r="B43" s="6" t="s">
        <v>32</v>
      </c>
      <c r="C43" s="7">
        <f t="shared" si="1"/>
        <v>0</v>
      </c>
      <c r="D43" s="7" t="s">
        <v>0</v>
      </c>
      <c r="E43" s="7" t="s">
        <v>0</v>
      </c>
      <c r="F43" s="7" t="s">
        <v>0</v>
      </c>
      <c r="G43" s="7" t="s">
        <v>0</v>
      </c>
      <c r="H43" s="7" t="s">
        <v>0</v>
      </c>
      <c r="I43" s="7" t="s">
        <v>0</v>
      </c>
      <c r="J43" s="7" t="s">
        <v>0</v>
      </c>
      <c r="K43" s="32" t="s">
        <v>0</v>
      </c>
    </row>
    <row r="44" spans="1:11" ht="12.75">
      <c r="A44" s="8">
        <v>1992</v>
      </c>
      <c r="B44" s="6" t="s">
        <v>33</v>
      </c>
      <c r="C44" s="7">
        <f t="shared" si="1"/>
        <v>6488</v>
      </c>
      <c r="D44" s="7">
        <v>966</v>
      </c>
      <c r="E44" s="7">
        <v>5522</v>
      </c>
      <c r="F44" s="7" t="s">
        <v>0</v>
      </c>
      <c r="G44" s="7" t="s">
        <v>0</v>
      </c>
      <c r="H44" s="7" t="s">
        <v>0</v>
      </c>
      <c r="I44" s="7" t="s">
        <v>0</v>
      </c>
      <c r="J44" s="7" t="s">
        <v>0</v>
      </c>
      <c r="K44" s="32" t="s">
        <v>0</v>
      </c>
    </row>
    <row r="45" spans="1:11" ht="12.75">
      <c r="A45" s="8">
        <v>1993</v>
      </c>
      <c r="B45" s="6" t="s">
        <v>21</v>
      </c>
      <c r="C45" s="7">
        <f t="shared" si="1"/>
        <v>23886</v>
      </c>
      <c r="D45" s="7" t="s">
        <v>0</v>
      </c>
      <c r="E45" s="7">
        <v>72</v>
      </c>
      <c r="F45" s="7" t="s">
        <v>0</v>
      </c>
      <c r="G45" s="7">
        <v>23814</v>
      </c>
      <c r="H45" s="7" t="s">
        <v>0</v>
      </c>
      <c r="I45" s="7" t="s">
        <v>0</v>
      </c>
      <c r="J45" s="7" t="s">
        <v>0</v>
      </c>
      <c r="K45" s="32" t="s">
        <v>0</v>
      </c>
    </row>
    <row r="46" spans="1:11" ht="12.75">
      <c r="A46" s="8">
        <v>1993</v>
      </c>
      <c r="B46" s="6" t="s">
        <v>22</v>
      </c>
      <c r="C46" s="7">
        <f t="shared" si="1"/>
        <v>1</v>
      </c>
      <c r="D46" s="7" t="s">
        <v>0</v>
      </c>
      <c r="E46" s="7">
        <v>1</v>
      </c>
      <c r="F46" s="7" t="s">
        <v>0</v>
      </c>
      <c r="G46" s="7" t="s">
        <v>0</v>
      </c>
      <c r="H46" s="7" t="s">
        <v>0</v>
      </c>
      <c r="I46" s="7" t="s">
        <v>0</v>
      </c>
      <c r="J46" s="7" t="s">
        <v>0</v>
      </c>
      <c r="K46" s="32" t="s">
        <v>0</v>
      </c>
    </row>
    <row r="47" spans="1:11" ht="12.75">
      <c r="A47" s="8">
        <v>1993</v>
      </c>
      <c r="B47" s="6" t="s">
        <v>23</v>
      </c>
      <c r="C47" s="7">
        <f t="shared" si="1"/>
        <v>649</v>
      </c>
      <c r="D47" s="7" t="s">
        <v>0</v>
      </c>
      <c r="E47" s="7">
        <v>649</v>
      </c>
      <c r="F47" s="7" t="s">
        <v>0</v>
      </c>
      <c r="G47" s="7" t="s">
        <v>0</v>
      </c>
      <c r="H47" s="7" t="s">
        <v>0</v>
      </c>
      <c r="I47" s="7" t="s">
        <v>0</v>
      </c>
      <c r="J47" s="7" t="s">
        <v>0</v>
      </c>
      <c r="K47" s="32" t="s">
        <v>0</v>
      </c>
    </row>
    <row r="48" spans="1:11" ht="12.75">
      <c r="A48" s="8">
        <v>1993</v>
      </c>
      <c r="B48" s="6" t="s">
        <v>24</v>
      </c>
      <c r="C48" s="7">
        <f t="shared" si="1"/>
        <v>46882</v>
      </c>
      <c r="D48" s="7" t="s">
        <v>0</v>
      </c>
      <c r="E48" s="7">
        <v>1689</v>
      </c>
      <c r="F48" s="7">
        <v>45193</v>
      </c>
      <c r="G48" s="7" t="s">
        <v>0</v>
      </c>
      <c r="H48" s="7" t="s">
        <v>0</v>
      </c>
      <c r="I48" s="7" t="s">
        <v>0</v>
      </c>
      <c r="J48" s="7" t="s">
        <v>0</v>
      </c>
      <c r="K48" s="32" t="s">
        <v>0</v>
      </c>
    </row>
    <row r="49" spans="1:11" ht="12.75">
      <c r="A49" s="8">
        <v>1993</v>
      </c>
      <c r="B49" s="6" t="s">
        <v>25</v>
      </c>
      <c r="C49" s="7">
        <f t="shared" si="1"/>
        <v>59137</v>
      </c>
      <c r="D49" s="7">
        <v>23149</v>
      </c>
      <c r="E49" s="7">
        <v>35988</v>
      </c>
      <c r="F49" s="7" t="s">
        <v>0</v>
      </c>
      <c r="G49" s="7" t="s">
        <v>0</v>
      </c>
      <c r="H49" s="7" t="s">
        <v>0</v>
      </c>
      <c r="I49" s="7" t="s">
        <v>0</v>
      </c>
      <c r="J49" s="7" t="s">
        <v>0</v>
      </c>
      <c r="K49" s="32" t="s">
        <v>0</v>
      </c>
    </row>
    <row r="50" spans="1:11" ht="12.75">
      <c r="A50" s="8">
        <v>1993</v>
      </c>
      <c r="B50" s="6" t="s">
        <v>26</v>
      </c>
      <c r="C50" s="7">
        <f t="shared" si="1"/>
        <v>88256</v>
      </c>
      <c r="D50" s="7">
        <v>71255</v>
      </c>
      <c r="E50" s="7">
        <v>17001</v>
      </c>
      <c r="F50" s="7" t="s">
        <v>0</v>
      </c>
      <c r="G50" s="7" t="s">
        <v>0</v>
      </c>
      <c r="H50" s="7" t="s">
        <v>0</v>
      </c>
      <c r="I50" s="7" t="s">
        <v>0</v>
      </c>
      <c r="J50" s="7" t="s">
        <v>0</v>
      </c>
      <c r="K50" s="32" t="s">
        <v>0</v>
      </c>
    </row>
    <row r="51" spans="1:11" ht="12.75">
      <c r="A51" s="8">
        <v>1993</v>
      </c>
      <c r="B51" s="6" t="s">
        <v>27</v>
      </c>
      <c r="C51" s="7">
        <f t="shared" si="1"/>
        <v>324523</v>
      </c>
      <c r="D51" s="7">
        <v>307879</v>
      </c>
      <c r="E51" s="7">
        <v>16644</v>
      </c>
      <c r="F51" s="7" t="s">
        <v>0</v>
      </c>
      <c r="G51" s="7" t="s">
        <v>0</v>
      </c>
      <c r="H51" s="7" t="s">
        <v>0</v>
      </c>
      <c r="I51" s="7" t="s">
        <v>0</v>
      </c>
      <c r="J51" s="7" t="s">
        <v>0</v>
      </c>
      <c r="K51" s="32" t="s">
        <v>0</v>
      </c>
    </row>
    <row r="52" spans="1:11" ht="12.75">
      <c r="A52" s="8">
        <v>1993</v>
      </c>
      <c r="B52" s="6" t="s">
        <v>28</v>
      </c>
      <c r="C52" s="7">
        <f t="shared" si="1"/>
        <v>710931</v>
      </c>
      <c r="D52" s="7">
        <v>637600</v>
      </c>
      <c r="E52" s="7">
        <v>73331</v>
      </c>
      <c r="F52" s="7" t="s">
        <v>0</v>
      </c>
      <c r="G52" s="7" t="s">
        <v>0</v>
      </c>
      <c r="H52" s="7" t="s">
        <v>0</v>
      </c>
      <c r="I52" s="7" t="s">
        <v>0</v>
      </c>
      <c r="J52" s="7" t="s">
        <v>0</v>
      </c>
      <c r="K52" s="32" t="s">
        <v>0</v>
      </c>
    </row>
    <row r="53" spans="1:11" ht="12.75">
      <c r="A53" s="8">
        <v>1993</v>
      </c>
      <c r="B53" s="6" t="s">
        <v>29</v>
      </c>
      <c r="C53" s="7">
        <f t="shared" si="1"/>
        <v>239836</v>
      </c>
      <c r="D53" s="7">
        <v>213724</v>
      </c>
      <c r="E53" s="7">
        <v>26112</v>
      </c>
      <c r="F53" s="7" t="s">
        <v>0</v>
      </c>
      <c r="G53" s="7" t="s">
        <v>0</v>
      </c>
      <c r="H53" s="7" t="s">
        <v>0</v>
      </c>
      <c r="I53" s="7" t="s">
        <v>0</v>
      </c>
      <c r="J53" s="7" t="s">
        <v>0</v>
      </c>
      <c r="K53" s="32" t="s">
        <v>0</v>
      </c>
    </row>
    <row r="54" spans="1:11" ht="12.75">
      <c r="A54" s="8">
        <v>1993</v>
      </c>
      <c r="B54" s="6" t="s">
        <v>30</v>
      </c>
      <c r="C54" s="7">
        <f t="shared" si="1"/>
        <v>133694</v>
      </c>
      <c r="D54" s="7">
        <v>106322</v>
      </c>
      <c r="E54" s="7">
        <v>27372</v>
      </c>
      <c r="F54" s="7" t="s">
        <v>0</v>
      </c>
      <c r="G54" s="7" t="s">
        <v>0</v>
      </c>
      <c r="H54" s="7" t="s">
        <v>0</v>
      </c>
      <c r="I54" s="7" t="s">
        <v>0</v>
      </c>
      <c r="J54" s="7" t="s">
        <v>0</v>
      </c>
      <c r="K54" s="32" t="s">
        <v>0</v>
      </c>
    </row>
    <row r="55" spans="1:11" ht="12.75">
      <c r="A55" s="8">
        <v>1993</v>
      </c>
      <c r="B55" s="6" t="s">
        <v>31</v>
      </c>
      <c r="C55" s="7">
        <f t="shared" si="1"/>
        <v>2</v>
      </c>
      <c r="D55" s="7" t="s">
        <v>0</v>
      </c>
      <c r="E55" s="7">
        <v>2</v>
      </c>
      <c r="F55" s="7" t="s">
        <v>0</v>
      </c>
      <c r="G55" s="7" t="s">
        <v>0</v>
      </c>
      <c r="H55" s="7" t="s">
        <v>0</v>
      </c>
      <c r="I55" s="7" t="s">
        <v>0</v>
      </c>
      <c r="J55" s="7" t="s">
        <v>0</v>
      </c>
      <c r="K55" s="32" t="s">
        <v>0</v>
      </c>
    </row>
    <row r="56" spans="1:11" ht="12.75">
      <c r="A56" s="8">
        <v>1993</v>
      </c>
      <c r="B56" s="6" t="s">
        <v>32</v>
      </c>
      <c r="C56" s="7">
        <f t="shared" si="1"/>
        <v>0</v>
      </c>
      <c r="D56" s="7" t="s">
        <v>0</v>
      </c>
      <c r="E56" s="7" t="s">
        <v>0</v>
      </c>
      <c r="F56" s="7" t="s">
        <v>0</v>
      </c>
      <c r="G56" s="7" t="s">
        <v>0</v>
      </c>
      <c r="H56" s="7" t="s">
        <v>0</v>
      </c>
      <c r="I56" s="7" t="s">
        <v>0</v>
      </c>
      <c r="J56" s="7" t="s">
        <v>0</v>
      </c>
      <c r="K56" s="32" t="s">
        <v>0</v>
      </c>
    </row>
    <row r="57" spans="1:11" ht="12.75">
      <c r="A57" s="8">
        <v>1993</v>
      </c>
      <c r="B57" s="6" t="s">
        <v>33</v>
      </c>
      <c r="C57" s="7">
        <f t="shared" si="1"/>
        <v>8839</v>
      </c>
      <c r="D57" s="7">
        <v>989</v>
      </c>
      <c r="E57" s="7">
        <v>7850</v>
      </c>
      <c r="F57" s="7" t="s">
        <v>0</v>
      </c>
      <c r="G57" s="7" t="s">
        <v>0</v>
      </c>
      <c r="H57" s="7" t="s">
        <v>0</v>
      </c>
      <c r="I57" s="7" t="s">
        <v>0</v>
      </c>
      <c r="J57" s="7" t="s">
        <v>0</v>
      </c>
      <c r="K57" s="32" t="s">
        <v>0</v>
      </c>
    </row>
    <row r="58" spans="1:11" ht="12.75">
      <c r="A58" s="8">
        <v>1994</v>
      </c>
      <c r="B58" s="6" t="s">
        <v>21</v>
      </c>
      <c r="C58" s="7">
        <f t="shared" si="1"/>
        <v>24022</v>
      </c>
      <c r="D58" s="7" t="s">
        <v>0</v>
      </c>
      <c r="E58" s="7">
        <v>162</v>
      </c>
      <c r="F58" s="7" t="s">
        <v>0</v>
      </c>
      <c r="G58" s="7">
        <v>23860</v>
      </c>
      <c r="H58" s="7" t="s">
        <v>0</v>
      </c>
      <c r="I58" s="7" t="s">
        <v>0</v>
      </c>
      <c r="J58" s="7" t="s">
        <v>0</v>
      </c>
      <c r="K58" s="32" t="s">
        <v>0</v>
      </c>
    </row>
    <row r="59" spans="1:11" ht="12.75">
      <c r="A59" s="8">
        <v>1994</v>
      </c>
      <c r="B59" s="6" t="s">
        <v>22</v>
      </c>
      <c r="C59" s="7">
        <f t="shared" si="1"/>
        <v>1</v>
      </c>
      <c r="D59" s="7" t="s">
        <v>0</v>
      </c>
      <c r="E59" s="7">
        <v>1</v>
      </c>
      <c r="F59" s="7" t="s">
        <v>0</v>
      </c>
      <c r="G59" s="7" t="s">
        <v>0</v>
      </c>
      <c r="H59" s="7" t="s">
        <v>0</v>
      </c>
      <c r="I59" s="7" t="s">
        <v>0</v>
      </c>
      <c r="J59" s="7" t="s">
        <v>0</v>
      </c>
      <c r="K59" s="32" t="s">
        <v>0</v>
      </c>
    </row>
    <row r="60" spans="1:11" ht="12.75">
      <c r="A60" s="8">
        <v>1994</v>
      </c>
      <c r="B60" s="6" t="s">
        <v>23</v>
      </c>
      <c r="C60" s="7">
        <f t="shared" si="1"/>
        <v>741</v>
      </c>
      <c r="D60" s="7" t="s">
        <v>0</v>
      </c>
      <c r="E60" s="7">
        <v>741</v>
      </c>
      <c r="F60" s="7" t="s">
        <v>0</v>
      </c>
      <c r="G60" s="7" t="s">
        <v>0</v>
      </c>
      <c r="H60" s="7" t="s">
        <v>0</v>
      </c>
      <c r="I60" s="7" t="s">
        <v>0</v>
      </c>
      <c r="J60" s="7" t="s">
        <v>0</v>
      </c>
      <c r="K60" s="32" t="s">
        <v>0</v>
      </c>
    </row>
    <row r="61" spans="1:11" ht="12.75">
      <c r="A61" s="8">
        <v>1994</v>
      </c>
      <c r="B61" s="6" t="s">
        <v>24</v>
      </c>
      <c r="C61" s="7">
        <f t="shared" si="1"/>
        <v>49174</v>
      </c>
      <c r="D61" s="7" t="s">
        <v>0</v>
      </c>
      <c r="E61" s="7">
        <v>1942</v>
      </c>
      <c r="F61" s="7">
        <v>47232</v>
      </c>
      <c r="G61" s="7" t="s">
        <v>0</v>
      </c>
      <c r="H61" s="7" t="s">
        <v>0</v>
      </c>
      <c r="I61" s="7" t="s">
        <v>0</v>
      </c>
      <c r="J61" s="7" t="s">
        <v>0</v>
      </c>
      <c r="K61" s="32" t="s">
        <v>0</v>
      </c>
    </row>
    <row r="62" spans="1:11" ht="12.75">
      <c r="A62" s="8">
        <v>1994</v>
      </c>
      <c r="B62" s="6" t="s">
        <v>25</v>
      </c>
      <c r="C62" s="7">
        <f t="shared" si="1"/>
        <v>62086</v>
      </c>
      <c r="D62" s="7">
        <v>23462</v>
      </c>
      <c r="E62" s="7">
        <v>38624</v>
      </c>
      <c r="F62" s="7" t="s">
        <v>0</v>
      </c>
      <c r="G62" s="7" t="s">
        <v>0</v>
      </c>
      <c r="H62" s="7" t="s">
        <v>0</v>
      </c>
      <c r="I62" s="7" t="s">
        <v>0</v>
      </c>
      <c r="J62" s="7" t="s">
        <v>0</v>
      </c>
      <c r="K62" s="32" t="s">
        <v>0</v>
      </c>
    </row>
    <row r="63" spans="1:11" ht="12.75">
      <c r="A63" s="8">
        <v>1994</v>
      </c>
      <c r="B63" s="6" t="s">
        <v>26</v>
      </c>
      <c r="C63" s="7">
        <f t="shared" si="1"/>
        <v>92775</v>
      </c>
      <c r="D63" s="7">
        <v>73105</v>
      </c>
      <c r="E63" s="7">
        <v>19670</v>
      </c>
      <c r="F63" s="7" t="s">
        <v>0</v>
      </c>
      <c r="G63" s="7" t="s">
        <v>0</v>
      </c>
      <c r="H63" s="7" t="s">
        <v>0</v>
      </c>
      <c r="I63" s="7" t="s">
        <v>0</v>
      </c>
      <c r="J63" s="7" t="s">
        <v>0</v>
      </c>
      <c r="K63" s="32" t="s">
        <v>0</v>
      </c>
    </row>
    <row r="64" spans="1:11" ht="12.75">
      <c r="A64" s="8">
        <v>1994</v>
      </c>
      <c r="B64" s="6" t="s">
        <v>27</v>
      </c>
      <c r="C64" s="7">
        <f t="shared" si="1"/>
        <v>332996</v>
      </c>
      <c r="D64" s="7">
        <v>314938</v>
      </c>
      <c r="E64" s="7">
        <v>18058</v>
      </c>
      <c r="F64" s="7" t="s">
        <v>0</v>
      </c>
      <c r="G64" s="7" t="s">
        <v>0</v>
      </c>
      <c r="H64" s="7" t="s">
        <v>0</v>
      </c>
      <c r="I64" s="7" t="s">
        <v>0</v>
      </c>
      <c r="J64" s="7" t="s">
        <v>0</v>
      </c>
      <c r="K64" s="32" t="s">
        <v>0</v>
      </c>
    </row>
    <row r="65" spans="1:11" ht="12.75">
      <c r="A65" s="8">
        <v>1994</v>
      </c>
      <c r="B65" s="6" t="s">
        <v>28</v>
      </c>
      <c r="C65" s="7">
        <f t="shared" si="1"/>
        <v>718597</v>
      </c>
      <c r="D65" s="7">
        <v>633672</v>
      </c>
      <c r="E65" s="7">
        <v>84925</v>
      </c>
      <c r="F65" s="7" t="s">
        <v>0</v>
      </c>
      <c r="G65" s="7" t="s">
        <v>0</v>
      </c>
      <c r="H65" s="7" t="s">
        <v>0</v>
      </c>
      <c r="I65" s="7" t="s">
        <v>0</v>
      </c>
      <c r="J65" s="7" t="s">
        <v>0</v>
      </c>
      <c r="K65" s="32" t="s">
        <v>0</v>
      </c>
    </row>
    <row r="66" spans="1:11" ht="12.75">
      <c r="A66" s="8">
        <v>1994</v>
      </c>
      <c r="B66" s="6" t="s">
        <v>29</v>
      </c>
      <c r="C66" s="7">
        <f t="shared" si="1"/>
        <v>246767</v>
      </c>
      <c r="D66" s="7">
        <v>216408</v>
      </c>
      <c r="E66" s="7">
        <v>30359</v>
      </c>
      <c r="F66" s="7" t="s">
        <v>0</v>
      </c>
      <c r="G66" s="7" t="s">
        <v>0</v>
      </c>
      <c r="H66" s="7" t="s">
        <v>0</v>
      </c>
      <c r="I66" s="7" t="s">
        <v>0</v>
      </c>
      <c r="J66" s="7" t="s">
        <v>0</v>
      </c>
      <c r="K66" s="32" t="s">
        <v>0</v>
      </c>
    </row>
    <row r="67" spans="1:11" ht="12.75">
      <c r="A67" s="8">
        <v>1994</v>
      </c>
      <c r="B67" s="6" t="s">
        <v>30</v>
      </c>
      <c r="C67" s="7">
        <f t="shared" si="1"/>
        <v>148517</v>
      </c>
      <c r="D67" s="7">
        <v>113312</v>
      </c>
      <c r="E67" s="7">
        <v>35205</v>
      </c>
      <c r="F67" s="7" t="s">
        <v>0</v>
      </c>
      <c r="G67" s="7" t="s">
        <v>0</v>
      </c>
      <c r="H67" s="7" t="s">
        <v>0</v>
      </c>
      <c r="I67" s="7" t="s">
        <v>0</v>
      </c>
      <c r="J67" s="7" t="s">
        <v>0</v>
      </c>
      <c r="K67" s="32" t="s">
        <v>0</v>
      </c>
    </row>
    <row r="68" spans="1:11" ht="12.75">
      <c r="A68" s="8">
        <v>1994</v>
      </c>
      <c r="B68" s="6" t="s">
        <v>31</v>
      </c>
      <c r="C68" s="7">
        <f t="shared" si="1"/>
        <v>2</v>
      </c>
      <c r="D68" s="7" t="s">
        <v>0</v>
      </c>
      <c r="E68" s="7">
        <v>2</v>
      </c>
      <c r="F68" s="7" t="s">
        <v>0</v>
      </c>
      <c r="G68" s="7" t="s">
        <v>0</v>
      </c>
      <c r="H68" s="7" t="s">
        <v>0</v>
      </c>
      <c r="I68" s="7" t="s">
        <v>0</v>
      </c>
      <c r="J68" s="7" t="s">
        <v>0</v>
      </c>
      <c r="K68" s="32" t="s">
        <v>0</v>
      </c>
    </row>
    <row r="69" spans="1:11" ht="12.75">
      <c r="A69" s="8">
        <v>1994</v>
      </c>
      <c r="B69" s="6" t="s">
        <v>32</v>
      </c>
      <c r="C69" s="7">
        <f t="shared" si="1"/>
        <v>0</v>
      </c>
      <c r="D69" s="7" t="s">
        <v>0</v>
      </c>
      <c r="E69" s="7" t="s">
        <v>0</v>
      </c>
      <c r="F69" s="7" t="s">
        <v>0</v>
      </c>
      <c r="G69" s="7" t="s">
        <v>0</v>
      </c>
      <c r="H69" s="7" t="s">
        <v>0</v>
      </c>
      <c r="I69" s="7" t="s">
        <v>0</v>
      </c>
      <c r="J69" s="7" t="s">
        <v>0</v>
      </c>
      <c r="K69" s="32" t="s">
        <v>0</v>
      </c>
    </row>
    <row r="70" spans="1:11" ht="12.75">
      <c r="A70" s="8">
        <v>1994</v>
      </c>
      <c r="B70" s="6" t="s">
        <v>33</v>
      </c>
      <c r="C70" s="7">
        <f aca="true" t="shared" si="2" ref="C70:C101">SUM(D70:K70)</f>
        <v>9607</v>
      </c>
      <c r="D70" s="7">
        <v>989</v>
      </c>
      <c r="E70" s="7">
        <v>8618</v>
      </c>
      <c r="F70" s="7" t="s">
        <v>0</v>
      </c>
      <c r="G70" s="7" t="s">
        <v>0</v>
      </c>
      <c r="H70" s="7" t="s">
        <v>0</v>
      </c>
      <c r="I70" s="7" t="s">
        <v>0</v>
      </c>
      <c r="J70" s="7" t="s">
        <v>0</v>
      </c>
      <c r="K70" s="32" t="s">
        <v>0</v>
      </c>
    </row>
    <row r="71" spans="1:11" ht="12.75">
      <c r="A71" s="8">
        <v>1995</v>
      </c>
      <c r="B71" s="6" t="s">
        <v>21</v>
      </c>
      <c r="C71" s="7">
        <f t="shared" si="2"/>
        <v>24458</v>
      </c>
      <c r="D71" s="7" t="s">
        <v>0</v>
      </c>
      <c r="E71" s="7">
        <v>172</v>
      </c>
      <c r="F71" s="7">
        <v>3</v>
      </c>
      <c r="G71" s="7">
        <v>23821</v>
      </c>
      <c r="H71" s="7" t="s">
        <v>0</v>
      </c>
      <c r="I71" s="7" t="s">
        <v>0</v>
      </c>
      <c r="J71" s="7" t="s">
        <v>0</v>
      </c>
      <c r="K71" s="32">
        <v>462</v>
      </c>
    </row>
    <row r="72" spans="1:11" ht="12.75">
      <c r="A72" s="8">
        <v>1995</v>
      </c>
      <c r="B72" s="6" t="s">
        <v>22</v>
      </c>
      <c r="C72" s="7">
        <f t="shared" si="2"/>
        <v>578</v>
      </c>
      <c r="D72" s="7" t="s">
        <v>0</v>
      </c>
      <c r="E72" s="7">
        <v>1</v>
      </c>
      <c r="F72" s="7" t="s">
        <v>0</v>
      </c>
      <c r="G72" s="7">
        <v>22</v>
      </c>
      <c r="H72" s="7" t="s">
        <v>0</v>
      </c>
      <c r="I72" s="7" t="s">
        <v>0</v>
      </c>
      <c r="J72" s="7" t="s">
        <v>0</v>
      </c>
      <c r="K72" s="32">
        <v>555</v>
      </c>
    </row>
    <row r="73" spans="1:11" ht="12.75">
      <c r="A73" s="8">
        <v>1995</v>
      </c>
      <c r="B73" s="6" t="s">
        <v>23</v>
      </c>
      <c r="C73" s="7">
        <f t="shared" si="2"/>
        <v>1623</v>
      </c>
      <c r="D73" s="7" t="s">
        <v>0</v>
      </c>
      <c r="E73" s="7">
        <v>829</v>
      </c>
      <c r="F73" s="7">
        <v>3</v>
      </c>
      <c r="G73" s="7" t="s">
        <v>0</v>
      </c>
      <c r="H73" s="7" t="s">
        <v>0</v>
      </c>
      <c r="I73" s="7" t="s">
        <v>0</v>
      </c>
      <c r="J73" s="7" t="s">
        <v>0</v>
      </c>
      <c r="K73" s="32">
        <v>791</v>
      </c>
    </row>
    <row r="74" spans="1:11" ht="12.75">
      <c r="A74" s="8">
        <v>1995</v>
      </c>
      <c r="B74" s="6" t="s">
        <v>24</v>
      </c>
      <c r="C74" s="7">
        <f t="shared" si="2"/>
        <v>52930</v>
      </c>
      <c r="D74" s="7" t="s">
        <v>0</v>
      </c>
      <c r="E74" s="7">
        <v>2135</v>
      </c>
      <c r="F74" s="7">
        <v>48075</v>
      </c>
      <c r="G74" s="7">
        <v>12</v>
      </c>
      <c r="H74" s="7" t="s">
        <v>0</v>
      </c>
      <c r="I74" s="7">
        <v>12</v>
      </c>
      <c r="J74" s="7" t="s">
        <v>0</v>
      </c>
      <c r="K74" s="32">
        <v>2696</v>
      </c>
    </row>
    <row r="75" spans="1:11" ht="12.75">
      <c r="A75" s="8">
        <v>1995</v>
      </c>
      <c r="B75" s="6" t="s">
        <v>25</v>
      </c>
      <c r="C75" s="7">
        <f t="shared" si="2"/>
        <v>55684</v>
      </c>
      <c r="D75" s="7">
        <v>15817</v>
      </c>
      <c r="E75" s="7">
        <v>35394</v>
      </c>
      <c r="F75" s="7">
        <v>193</v>
      </c>
      <c r="G75" s="7">
        <v>7</v>
      </c>
      <c r="H75" s="7" t="s">
        <v>0</v>
      </c>
      <c r="I75" s="7" t="s">
        <v>0</v>
      </c>
      <c r="J75" s="7" t="s">
        <v>0</v>
      </c>
      <c r="K75" s="32">
        <v>4273</v>
      </c>
    </row>
    <row r="76" spans="1:11" ht="12.75">
      <c r="A76" s="8">
        <v>1995</v>
      </c>
      <c r="B76" s="6" t="s">
        <v>26</v>
      </c>
      <c r="C76" s="7">
        <f t="shared" si="2"/>
        <v>83944</v>
      </c>
      <c r="D76" s="7">
        <v>60512</v>
      </c>
      <c r="E76" s="7">
        <v>21146</v>
      </c>
      <c r="F76" s="7" t="s">
        <v>0</v>
      </c>
      <c r="G76" s="7" t="s">
        <v>0</v>
      </c>
      <c r="H76" s="7" t="s">
        <v>0</v>
      </c>
      <c r="I76" s="7">
        <v>991</v>
      </c>
      <c r="J76" s="7" t="s">
        <v>0</v>
      </c>
      <c r="K76" s="32">
        <v>1295</v>
      </c>
    </row>
    <row r="77" spans="1:11" ht="12.75">
      <c r="A77" s="8">
        <v>1995</v>
      </c>
      <c r="B77" s="6" t="s">
        <v>27</v>
      </c>
      <c r="C77" s="7">
        <f t="shared" si="2"/>
        <v>346376</v>
      </c>
      <c r="D77" s="7">
        <v>320799</v>
      </c>
      <c r="E77" s="7">
        <v>21171</v>
      </c>
      <c r="F77" s="7" t="s">
        <v>0</v>
      </c>
      <c r="G77" s="7" t="s">
        <v>0</v>
      </c>
      <c r="H77" s="7">
        <v>5</v>
      </c>
      <c r="I77" s="7">
        <v>2106</v>
      </c>
      <c r="J77" s="7" t="s">
        <v>0</v>
      </c>
      <c r="K77" s="32">
        <v>2295</v>
      </c>
    </row>
    <row r="78" spans="1:11" ht="12.75">
      <c r="A78" s="8">
        <v>1995</v>
      </c>
      <c r="B78" s="6" t="s">
        <v>28</v>
      </c>
      <c r="C78" s="7">
        <f t="shared" si="2"/>
        <v>757002</v>
      </c>
      <c r="D78" s="7">
        <v>642593</v>
      </c>
      <c r="E78" s="7">
        <v>106637</v>
      </c>
      <c r="F78" s="7" t="s">
        <v>0</v>
      </c>
      <c r="G78" s="7" t="s">
        <v>0</v>
      </c>
      <c r="H78" s="7">
        <v>365</v>
      </c>
      <c r="I78" s="7">
        <v>276</v>
      </c>
      <c r="J78" s="7" t="s">
        <v>0</v>
      </c>
      <c r="K78" s="32">
        <v>7131</v>
      </c>
    </row>
    <row r="79" spans="1:11" ht="12.75">
      <c r="A79" s="8">
        <v>1995</v>
      </c>
      <c r="B79" s="6" t="s">
        <v>29</v>
      </c>
      <c r="C79" s="7">
        <f t="shared" si="2"/>
        <v>301603</v>
      </c>
      <c r="D79" s="7">
        <v>224771</v>
      </c>
      <c r="E79" s="7">
        <v>66766</v>
      </c>
      <c r="F79" s="7" t="s">
        <v>0</v>
      </c>
      <c r="G79" s="7" t="s">
        <v>0</v>
      </c>
      <c r="H79" s="7">
        <v>6239</v>
      </c>
      <c r="I79" s="7">
        <v>299</v>
      </c>
      <c r="J79" s="7" t="s">
        <v>0</v>
      </c>
      <c r="K79" s="32">
        <v>3528</v>
      </c>
    </row>
    <row r="80" spans="1:11" ht="12.75">
      <c r="A80" s="8">
        <v>1995</v>
      </c>
      <c r="B80" s="6" t="s">
        <v>30</v>
      </c>
      <c r="C80" s="7">
        <f t="shared" si="2"/>
        <v>160907</v>
      </c>
      <c r="D80" s="7">
        <v>114253</v>
      </c>
      <c r="E80" s="7">
        <v>38920</v>
      </c>
      <c r="F80" s="7" t="s">
        <v>0</v>
      </c>
      <c r="G80" s="7" t="s">
        <v>0</v>
      </c>
      <c r="H80" s="7">
        <v>4666</v>
      </c>
      <c r="I80" s="7">
        <v>153</v>
      </c>
      <c r="J80" s="7" t="s">
        <v>0</v>
      </c>
      <c r="K80" s="32">
        <v>2915</v>
      </c>
    </row>
    <row r="81" spans="1:11" ht="12.75">
      <c r="A81" s="8">
        <v>1995</v>
      </c>
      <c r="B81" s="6" t="s">
        <v>31</v>
      </c>
      <c r="C81" s="7">
        <f t="shared" si="2"/>
        <v>21701</v>
      </c>
      <c r="D81" s="7" t="s">
        <v>0</v>
      </c>
      <c r="E81" s="7" t="s">
        <v>0</v>
      </c>
      <c r="F81" s="7" t="s">
        <v>0</v>
      </c>
      <c r="G81" s="7" t="s">
        <v>0</v>
      </c>
      <c r="H81" s="7">
        <v>1202</v>
      </c>
      <c r="I81" s="7">
        <v>5</v>
      </c>
      <c r="J81" s="7" t="s">
        <v>0</v>
      </c>
      <c r="K81" s="32">
        <v>20494</v>
      </c>
    </row>
    <row r="82" spans="1:11" ht="12.75">
      <c r="A82" s="8">
        <v>1995</v>
      </c>
      <c r="B82" s="6" t="s">
        <v>32</v>
      </c>
      <c r="C82" s="7">
        <f t="shared" si="2"/>
        <v>40</v>
      </c>
      <c r="D82" s="7" t="s">
        <v>0</v>
      </c>
      <c r="E82" s="7" t="s">
        <v>0</v>
      </c>
      <c r="F82" s="7" t="s">
        <v>0</v>
      </c>
      <c r="G82" s="7" t="s">
        <v>0</v>
      </c>
      <c r="H82" s="7" t="s">
        <v>0</v>
      </c>
      <c r="I82" s="7" t="s">
        <v>0</v>
      </c>
      <c r="J82" s="7" t="s">
        <v>0</v>
      </c>
      <c r="K82" s="32">
        <v>40</v>
      </c>
    </row>
    <row r="83" spans="1:11" ht="12.75">
      <c r="A83" s="8">
        <v>1995</v>
      </c>
      <c r="B83" s="6" t="s">
        <v>33</v>
      </c>
      <c r="C83" s="7">
        <f t="shared" si="2"/>
        <v>11339</v>
      </c>
      <c r="D83" s="7">
        <v>1001</v>
      </c>
      <c r="E83" s="7">
        <v>9077</v>
      </c>
      <c r="F83" s="7" t="s">
        <v>0</v>
      </c>
      <c r="G83" s="7" t="s">
        <v>0</v>
      </c>
      <c r="H83" s="7" t="s">
        <v>0</v>
      </c>
      <c r="I83" s="7" t="s">
        <v>0</v>
      </c>
      <c r="J83" s="7" t="s">
        <v>0</v>
      </c>
      <c r="K83" s="32">
        <v>1261</v>
      </c>
    </row>
    <row r="84" spans="1:11" ht="12.75">
      <c r="A84" s="8">
        <v>1996</v>
      </c>
      <c r="B84" s="6" t="s">
        <v>21</v>
      </c>
      <c r="C84" s="7">
        <f t="shared" si="2"/>
        <v>24491</v>
      </c>
      <c r="D84" s="7" t="s">
        <v>0</v>
      </c>
      <c r="E84" s="7">
        <v>178</v>
      </c>
      <c r="F84" s="7">
        <v>5</v>
      </c>
      <c r="G84" s="7">
        <v>23831</v>
      </c>
      <c r="H84" s="7" t="s">
        <v>0</v>
      </c>
      <c r="I84" s="7" t="s">
        <v>0</v>
      </c>
      <c r="J84" s="7" t="s">
        <v>0</v>
      </c>
      <c r="K84" s="32">
        <v>477</v>
      </c>
    </row>
    <row r="85" spans="1:11" ht="12.75">
      <c r="A85" s="8">
        <v>1996</v>
      </c>
      <c r="B85" s="6" t="s">
        <v>22</v>
      </c>
      <c r="C85" s="7">
        <f t="shared" si="2"/>
        <v>602</v>
      </c>
      <c r="D85" s="7" t="s">
        <v>0</v>
      </c>
      <c r="E85" s="7">
        <v>1</v>
      </c>
      <c r="F85" s="7" t="s">
        <v>0</v>
      </c>
      <c r="G85" s="7">
        <v>22</v>
      </c>
      <c r="H85" s="7" t="s">
        <v>0</v>
      </c>
      <c r="I85" s="7" t="s">
        <v>0</v>
      </c>
      <c r="J85" s="7" t="s">
        <v>0</v>
      </c>
      <c r="K85" s="32">
        <v>579</v>
      </c>
    </row>
    <row r="86" spans="1:11" ht="12.75">
      <c r="A86" s="8">
        <v>1996</v>
      </c>
      <c r="B86" s="6" t="s">
        <v>23</v>
      </c>
      <c r="C86" s="7">
        <f t="shared" si="2"/>
        <v>1723</v>
      </c>
      <c r="D86" s="7">
        <v>1</v>
      </c>
      <c r="E86" s="7">
        <v>829</v>
      </c>
      <c r="F86" s="7">
        <v>3</v>
      </c>
      <c r="G86" s="7" t="s">
        <v>0</v>
      </c>
      <c r="H86" s="7" t="s">
        <v>0</v>
      </c>
      <c r="I86" s="7" t="s">
        <v>0</v>
      </c>
      <c r="J86" s="7" t="s">
        <v>0</v>
      </c>
      <c r="K86" s="32">
        <v>890</v>
      </c>
    </row>
    <row r="87" spans="1:11" ht="12.75">
      <c r="A87" s="8">
        <v>1996</v>
      </c>
      <c r="B87" s="6" t="s">
        <v>24</v>
      </c>
      <c r="C87" s="7">
        <f t="shared" si="2"/>
        <v>54695</v>
      </c>
      <c r="D87" s="7">
        <v>655</v>
      </c>
      <c r="E87" s="7">
        <v>2143</v>
      </c>
      <c r="F87" s="7">
        <v>49115</v>
      </c>
      <c r="G87" s="7">
        <v>20</v>
      </c>
      <c r="H87" s="7" t="s">
        <v>0</v>
      </c>
      <c r="I87" s="7">
        <v>12</v>
      </c>
      <c r="J87" s="7"/>
      <c r="K87" s="32">
        <v>2750</v>
      </c>
    </row>
    <row r="88" spans="1:11" ht="12.75">
      <c r="A88" s="8">
        <v>1996</v>
      </c>
      <c r="B88" s="6" t="s">
        <v>25</v>
      </c>
      <c r="C88" s="7">
        <f t="shared" si="2"/>
        <v>56672</v>
      </c>
      <c r="D88" s="7">
        <v>15853</v>
      </c>
      <c r="E88" s="7">
        <v>35856</v>
      </c>
      <c r="F88" s="7">
        <v>193</v>
      </c>
      <c r="G88" s="7">
        <v>7</v>
      </c>
      <c r="H88" s="7" t="s">
        <v>0</v>
      </c>
      <c r="I88" s="7" t="s">
        <v>0</v>
      </c>
      <c r="J88" s="7" t="s">
        <v>0</v>
      </c>
      <c r="K88" s="32">
        <v>4763</v>
      </c>
    </row>
    <row r="89" spans="1:11" ht="12.75">
      <c r="A89" s="8">
        <v>1996</v>
      </c>
      <c r="B89" s="6" t="s">
        <v>26</v>
      </c>
      <c r="C89" s="7">
        <f t="shared" si="2"/>
        <v>84024</v>
      </c>
      <c r="D89" s="7">
        <v>59715</v>
      </c>
      <c r="E89" s="7">
        <v>22002</v>
      </c>
      <c r="F89" s="7" t="s">
        <v>0</v>
      </c>
      <c r="G89" s="7" t="s">
        <v>0</v>
      </c>
      <c r="H89" s="7" t="s">
        <v>0</v>
      </c>
      <c r="I89" s="7">
        <v>991</v>
      </c>
      <c r="J89" s="7" t="s">
        <v>0</v>
      </c>
      <c r="K89" s="32">
        <v>1316</v>
      </c>
    </row>
    <row r="90" spans="1:11" ht="12.75">
      <c r="A90" s="8">
        <v>1996</v>
      </c>
      <c r="B90" s="6" t="s">
        <v>27</v>
      </c>
      <c r="C90" s="7">
        <f t="shared" si="2"/>
        <v>347349</v>
      </c>
      <c r="D90" s="7">
        <v>326422</v>
      </c>
      <c r="E90" s="7">
        <v>16400</v>
      </c>
      <c r="F90" s="7" t="s">
        <v>0</v>
      </c>
      <c r="G90" s="7" t="s">
        <v>0</v>
      </c>
      <c r="H90" s="7">
        <v>5</v>
      </c>
      <c r="I90" s="7">
        <v>2227</v>
      </c>
      <c r="J90" s="7" t="s">
        <v>0</v>
      </c>
      <c r="K90" s="32">
        <v>2295</v>
      </c>
    </row>
    <row r="91" spans="1:11" ht="12.75">
      <c r="A91" s="8">
        <v>1996</v>
      </c>
      <c r="B91" s="6" t="s">
        <v>28</v>
      </c>
      <c r="C91" s="7">
        <f t="shared" si="2"/>
        <v>761916</v>
      </c>
      <c r="D91" s="7">
        <v>642705</v>
      </c>
      <c r="E91" s="7">
        <v>111228</v>
      </c>
      <c r="F91" s="7" t="s">
        <v>0</v>
      </c>
      <c r="G91" s="7" t="s">
        <v>0</v>
      </c>
      <c r="H91" s="7">
        <v>365</v>
      </c>
      <c r="I91" s="7">
        <v>276</v>
      </c>
      <c r="J91" s="7" t="s">
        <v>0</v>
      </c>
      <c r="K91" s="32">
        <v>7342</v>
      </c>
    </row>
    <row r="92" spans="1:11" ht="12.75">
      <c r="A92" s="8">
        <v>1996</v>
      </c>
      <c r="B92" s="6" t="s">
        <v>29</v>
      </c>
      <c r="C92" s="7">
        <f t="shared" si="2"/>
        <v>302840</v>
      </c>
      <c r="D92" s="7">
        <v>224672</v>
      </c>
      <c r="E92" s="7">
        <v>67994</v>
      </c>
      <c r="F92" s="7" t="s">
        <v>0</v>
      </c>
      <c r="G92" s="7" t="s">
        <v>0</v>
      </c>
      <c r="H92" s="7">
        <v>6239</v>
      </c>
      <c r="I92" s="7">
        <v>299</v>
      </c>
      <c r="J92" s="7" t="s">
        <v>0</v>
      </c>
      <c r="K92" s="32">
        <v>3636</v>
      </c>
    </row>
    <row r="93" spans="1:11" ht="12.75">
      <c r="A93" s="8">
        <v>1996</v>
      </c>
      <c r="B93" s="6" t="s">
        <v>30</v>
      </c>
      <c r="C93" s="7">
        <f t="shared" si="2"/>
        <v>166403</v>
      </c>
      <c r="D93" s="7">
        <v>116017</v>
      </c>
      <c r="E93" s="7">
        <v>42204</v>
      </c>
      <c r="F93" s="7" t="s">
        <v>0</v>
      </c>
      <c r="G93" s="7" t="s">
        <v>0</v>
      </c>
      <c r="H93" s="7">
        <v>4666</v>
      </c>
      <c r="I93" s="7">
        <v>245</v>
      </c>
      <c r="J93" s="7" t="s">
        <v>0</v>
      </c>
      <c r="K93" s="32">
        <v>3271</v>
      </c>
    </row>
    <row r="94" spans="1:11" ht="12.75">
      <c r="A94" s="8">
        <v>1996</v>
      </c>
      <c r="B94" s="6" t="s">
        <v>31</v>
      </c>
      <c r="C94" s="7">
        <f t="shared" si="2"/>
        <v>22561</v>
      </c>
      <c r="D94" s="7" t="s">
        <v>0</v>
      </c>
      <c r="E94" s="7" t="s">
        <v>0</v>
      </c>
      <c r="F94" s="7" t="s">
        <v>0</v>
      </c>
      <c r="G94" s="7" t="s">
        <v>0</v>
      </c>
      <c r="H94" s="7">
        <v>1202</v>
      </c>
      <c r="I94" s="7">
        <v>5</v>
      </c>
      <c r="J94" s="7" t="s">
        <v>0</v>
      </c>
      <c r="K94" s="32">
        <v>21354</v>
      </c>
    </row>
    <row r="95" spans="1:11" ht="12.75">
      <c r="A95" s="8">
        <v>1996</v>
      </c>
      <c r="B95" s="6" t="s">
        <v>32</v>
      </c>
      <c r="C95" s="7">
        <f t="shared" si="2"/>
        <v>50</v>
      </c>
      <c r="D95" s="7" t="s">
        <v>0</v>
      </c>
      <c r="E95" s="7" t="s">
        <v>0</v>
      </c>
      <c r="F95" s="7" t="s">
        <v>0</v>
      </c>
      <c r="G95" s="7" t="s">
        <v>0</v>
      </c>
      <c r="H95" s="7" t="s">
        <v>0</v>
      </c>
      <c r="I95" s="7" t="s">
        <v>0</v>
      </c>
      <c r="J95" s="7" t="s">
        <v>0</v>
      </c>
      <c r="K95" s="32">
        <v>50</v>
      </c>
    </row>
    <row r="96" spans="1:11" ht="12.75">
      <c r="A96" s="8">
        <v>1996</v>
      </c>
      <c r="B96" s="6" t="s">
        <v>33</v>
      </c>
      <c r="C96" s="7">
        <f t="shared" si="2"/>
        <v>12659</v>
      </c>
      <c r="D96" s="7">
        <v>1001</v>
      </c>
      <c r="E96" s="7">
        <v>9927</v>
      </c>
      <c r="F96" s="7" t="s">
        <v>0</v>
      </c>
      <c r="G96" s="7" t="s">
        <v>0</v>
      </c>
      <c r="H96" s="7" t="s">
        <v>0</v>
      </c>
      <c r="I96" s="7" t="s">
        <v>0</v>
      </c>
      <c r="J96" s="7" t="s">
        <v>0</v>
      </c>
      <c r="K96" s="32">
        <v>1731</v>
      </c>
    </row>
    <row r="97" spans="1:11" ht="12.75">
      <c r="A97" s="8">
        <v>1997</v>
      </c>
      <c r="B97" s="6" t="s">
        <v>21</v>
      </c>
      <c r="C97" s="7">
        <f t="shared" si="2"/>
        <v>24535</v>
      </c>
      <c r="D97" s="7" t="s">
        <v>0</v>
      </c>
      <c r="E97" s="7">
        <v>196</v>
      </c>
      <c r="F97" s="7">
        <v>5</v>
      </c>
      <c r="G97" s="7">
        <v>23832</v>
      </c>
      <c r="H97" s="7" t="s">
        <v>0</v>
      </c>
      <c r="I97" s="7" t="s">
        <v>0</v>
      </c>
      <c r="J97" s="7" t="s">
        <v>0</v>
      </c>
      <c r="K97" s="32">
        <v>502</v>
      </c>
    </row>
    <row r="98" spans="1:11" ht="12.75">
      <c r="A98" s="8">
        <v>1997</v>
      </c>
      <c r="B98" s="6" t="s">
        <v>22</v>
      </c>
      <c r="C98" s="7">
        <f t="shared" si="2"/>
        <v>655</v>
      </c>
      <c r="D98" s="7" t="s">
        <v>0</v>
      </c>
      <c r="E98" s="7">
        <v>1</v>
      </c>
      <c r="F98" s="7">
        <v>1</v>
      </c>
      <c r="G98" s="7">
        <v>61</v>
      </c>
      <c r="H98" s="7" t="s">
        <v>0</v>
      </c>
      <c r="I98" s="7" t="s">
        <v>0</v>
      </c>
      <c r="J98" s="7" t="s">
        <v>0</v>
      </c>
      <c r="K98" s="32">
        <v>592</v>
      </c>
    </row>
    <row r="99" spans="1:11" ht="12.75">
      <c r="A99" s="8">
        <v>1997</v>
      </c>
      <c r="B99" s="6" t="s">
        <v>23</v>
      </c>
      <c r="C99" s="7">
        <f t="shared" si="2"/>
        <v>1765</v>
      </c>
      <c r="D99" s="7">
        <v>1</v>
      </c>
      <c r="E99" s="7">
        <v>849</v>
      </c>
      <c r="F99" s="7">
        <v>3</v>
      </c>
      <c r="G99" s="7">
        <v>22</v>
      </c>
      <c r="H99" s="7" t="s">
        <v>0</v>
      </c>
      <c r="I99" s="7" t="s">
        <v>0</v>
      </c>
      <c r="J99" s="7" t="s">
        <v>0</v>
      </c>
      <c r="K99" s="32">
        <v>890</v>
      </c>
    </row>
    <row r="100" spans="1:11" ht="12.75">
      <c r="A100" s="8">
        <v>1997</v>
      </c>
      <c r="B100" s="6" t="s">
        <v>24</v>
      </c>
      <c r="C100" s="7">
        <f t="shared" si="2"/>
        <v>56274</v>
      </c>
      <c r="D100" s="7">
        <v>655</v>
      </c>
      <c r="E100" s="7">
        <v>2169</v>
      </c>
      <c r="F100" s="7">
        <v>49118</v>
      </c>
      <c r="G100" s="7">
        <v>29</v>
      </c>
      <c r="H100" s="7"/>
      <c r="I100" s="7">
        <v>12</v>
      </c>
      <c r="J100" s="7"/>
      <c r="K100" s="32">
        <v>4291</v>
      </c>
    </row>
    <row r="101" spans="1:11" ht="12.75">
      <c r="A101" s="8">
        <v>1997</v>
      </c>
      <c r="B101" s="6" t="s">
        <v>25</v>
      </c>
      <c r="C101" s="7">
        <f t="shared" si="2"/>
        <v>55798</v>
      </c>
      <c r="D101" s="7">
        <v>14829</v>
      </c>
      <c r="E101" s="7">
        <v>35963</v>
      </c>
      <c r="F101" s="7">
        <v>193</v>
      </c>
      <c r="G101" s="7">
        <v>7</v>
      </c>
      <c r="H101" s="7" t="s">
        <v>0</v>
      </c>
      <c r="I101" s="7" t="s">
        <v>0</v>
      </c>
      <c r="J101" s="7" t="s">
        <v>0</v>
      </c>
      <c r="K101" s="32">
        <v>4806</v>
      </c>
    </row>
    <row r="102" spans="1:11" ht="12.75">
      <c r="A102" s="8">
        <v>1997</v>
      </c>
      <c r="B102" s="6" t="s">
        <v>26</v>
      </c>
      <c r="C102" s="7">
        <f aca="true" t="shared" si="3" ref="C102:C133">SUM(D102:K102)</f>
        <v>87802</v>
      </c>
      <c r="D102" s="7">
        <v>62281</v>
      </c>
      <c r="E102" s="7">
        <v>23118</v>
      </c>
      <c r="F102" s="7" t="s">
        <v>0</v>
      </c>
      <c r="G102" s="7" t="s">
        <v>0</v>
      </c>
      <c r="H102" s="7" t="s">
        <v>0</v>
      </c>
      <c r="I102" s="7">
        <v>991</v>
      </c>
      <c r="J102" s="7" t="s">
        <v>0</v>
      </c>
      <c r="K102" s="32">
        <v>1412</v>
      </c>
    </row>
    <row r="103" spans="1:11" ht="12.75">
      <c r="A103" s="8">
        <v>1997</v>
      </c>
      <c r="B103" s="6" t="s">
        <v>27</v>
      </c>
      <c r="C103" s="7">
        <f t="shared" si="3"/>
        <v>363837</v>
      </c>
      <c r="D103" s="7">
        <v>342696</v>
      </c>
      <c r="E103" s="7">
        <v>16614</v>
      </c>
      <c r="F103" s="7" t="s">
        <v>0</v>
      </c>
      <c r="G103" s="7" t="s">
        <v>0</v>
      </c>
      <c r="H103" s="7">
        <v>5</v>
      </c>
      <c r="I103" s="7">
        <v>2227</v>
      </c>
      <c r="J103" s="7" t="s">
        <v>0</v>
      </c>
      <c r="K103" s="32">
        <v>2295</v>
      </c>
    </row>
    <row r="104" spans="1:11" ht="12.75">
      <c r="A104" s="8">
        <v>1997</v>
      </c>
      <c r="B104" s="6" t="s">
        <v>28</v>
      </c>
      <c r="C104" s="7">
        <f t="shared" si="3"/>
        <v>747443</v>
      </c>
      <c r="D104" s="7">
        <v>626567</v>
      </c>
      <c r="E104" s="7">
        <v>112851</v>
      </c>
      <c r="F104" s="7" t="s">
        <v>0</v>
      </c>
      <c r="G104" s="7" t="s">
        <v>0</v>
      </c>
      <c r="H104" s="7">
        <v>365</v>
      </c>
      <c r="I104" s="7">
        <v>314</v>
      </c>
      <c r="J104" s="7" t="s">
        <v>0</v>
      </c>
      <c r="K104" s="32">
        <v>7346</v>
      </c>
    </row>
    <row r="105" spans="1:11" ht="12.75">
      <c r="A105" s="8">
        <v>1997</v>
      </c>
      <c r="B105" s="6" t="s">
        <v>29</v>
      </c>
      <c r="C105" s="7">
        <f t="shared" si="3"/>
        <v>327820</v>
      </c>
      <c r="D105" s="7">
        <v>247362</v>
      </c>
      <c r="E105" s="7">
        <v>70274</v>
      </c>
      <c r="F105" s="7" t="s">
        <v>0</v>
      </c>
      <c r="G105" s="7" t="s">
        <v>0</v>
      </c>
      <c r="H105" s="7">
        <v>6239</v>
      </c>
      <c r="I105" s="7">
        <v>299</v>
      </c>
      <c r="J105" s="7" t="s">
        <v>0</v>
      </c>
      <c r="K105" s="32">
        <v>3646</v>
      </c>
    </row>
    <row r="106" spans="1:11" ht="12.75">
      <c r="A106" s="8">
        <v>1997</v>
      </c>
      <c r="B106" s="6" t="s">
        <v>30</v>
      </c>
      <c r="C106" s="7">
        <f t="shared" si="3"/>
        <v>178471</v>
      </c>
      <c r="D106" s="7">
        <v>124623</v>
      </c>
      <c r="E106" s="7">
        <v>44816</v>
      </c>
      <c r="F106" s="7" t="s">
        <v>0</v>
      </c>
      <c r="G106" s="7" t="s">
        <v>0</v>
      </c>
      <c r="H106" s="7">
        <v>4683</v>
      </c>
      <c r="I106" s="7">
        <v>260</v>
      </c>
      <c r="J106" s="7" t="s">
        <v>0</v>
      </c>
      <c r="K106" s="32">
        <v>4089</v>
      </c>
    </row>
    <row r="107" spans="1:11" ht="12.75">
      <c r="A107" s="8">
        <v>1997</v>
      </c>
      <c r="B107" s="6" t="s">
        <v>31</v>
      </c>
      <c r="C107" s="7">
        <f t="shared" si="3"/>
        <v>24363</v>
      </c>
      <c r="D107" s="7" t="s">
        <v>0</v>
      </c>
      <c r="E107" s="7" t="s">
        <v>0</v>
      </c>
      <c r="F107" s="7" t="s">
        <v>0</v>
      </c>
      <c r="G107" s="7" t="s">
        <v>0</v>
      </c>
      <c r="H107" s="7">
        <v>1328</v>
      </c>
      <c r="I107" s="7">
        <v>5</v>
      </c>
      <c r="J107" s="7" t="s">
        <v>0</v>
      </c>
      <c r="K107" s="32">
        <v>23030</v>
      </c>
    </row>
    <row r="108" spans="1:11" ht="12.75">
      <c r="A108" s="8">
        <v>1997</v>
      </c>
      <c r="B108" s="6" t="s">
        <v>32</v>
      </c>
      <c r="C108" s="7">
        <f t="shared" si="3"/>
        <v>69</v>
      </c>
      <c r="D108" s="7" t="s">
        <v>0</v>
      </c>
      <c r="E108" s="7" t="s">
        <v>0</v>
      </c>
      <c r="F108" s="7" t="s">
        <v>0</v>
      </c>
      <c r="G108" s="7" t="s">
        <v>0</v>
      </c>
      <c r="H108" s="7" t="s">
        <v>0</v>
      </c>
      <c r="I108" s="7">
        <v>7</v>
      </c>
      <c r="J108" s="7" t="s">
        <v>0</v>
      </c>
      <c r="K108" s="32">
        <v>62</v>
      </c>
    </row>
    <row r="109" spans="1:11" ht="12.75">
      <c r="A109" s="8">
        <v>1997</v>
      </c>
      <c r="B109" s="6" t="s">
        <v>33</v>
      </c>
      <c r="C109" s="7">
        <f t="shared" si="3"/>
        <v>13093</v>
      </c>
      <c r="D109" s="7">
        <v>1001</v>
      </c>
      <c r="E109" s="7">
        <v>10360</v>
      </c>
      <c r="F109" s="7" t="s">
        <v>0</v>
      </c>
      <c r="G109" s="7" t="s">
        <v>0</v>
      </c>
      <c r="H109" s="7" t="s">
        <v>0</v>
      </c>
      <c r="I109" s="7" t="s">
        <v>0</v>
      </c>
      <c r="J109" s="7" t="s">
        <v>0</v>
      </c>
      <c r="K109" s="32">
        <v>1732</v>
      </c>
    </row>
    <row r="110" spans="1:11" ht="12.75">
      <c r="A110" s="5">
        <v>1998</v>
      </c>
      <c r="B110" s="6" t="s">
        <v>21</v>
      </c>
      <c r="C110" s="7">
        <f t="shared" si="3"/>
        <v>24547</v>
      </c>
      <c r="D110" s="7" t="s">
        <v>0</v>
      </c>
      <c r="E110" s="7">
        <v>200</v>
      </c>
      <c r="F110" s="7">
        <v>5</v>
      </c>
      <c r="G110" s="7">
        <v>23840</v>
      </c>
      <c r="H110" s="7" t="s">
        <v>0</v>
      </c>
      <c r="I110" s="7" t="s">
        <v>0</v>
      </c>
      <c r="J110" s="7" t="s">
        <v>0</v>
      </c>
      <c r="K110" s="32">
        <v>502</v>
      </c>
    </row>
    <row r="111" spans="1:11" ht="12.75">
      <c r="A111" s="5">
        <v>1998</v>
      </c>
      <c r="B111" s="6" t="s">
        <v>22</v>
      </c>
      <c r="C111" s="7">
        <f t="shared" si="3"/>
        <v>695</v>
      </c>
      <c r="D111" s="7" t="s">
        <v>0</v>
      </c>
      <c r="E111" s="7">
        <v>1</v>
      </c>
      <c r="F111" s="7">
        <v>1</v>
      </c>
      <c r="G111" s="7">
        <v>101</v>
      </c>
      <c r="H111" s="7" t="s">
        <v>0</v>
      </c>
      <c r="I111" s="7" t="s">
        <v>0</v>
      </c>
      <c r="J111" s="7" t="s">
        <v>0</v>
      </c>
      <c r="K111" s="32">
        <v>592</v>
      </c>
    </row>
    <row r="112" spans="1:11" ht="12.75">
      <c r="A112" s="5">
        <v>1998</v>
      </c>
      <c r="B112" s="6" t="s">
        <v>23</v>
      </c>
      <c r="C112" s="7">
        <f t="shared" si="3"/>
        <v>1873</v>
      </c>
      <c r="D112" s="7">
        <v>1</v>
      </c>
      <c r="E112" s="7">
        <v>911</v>
      </c>
      <c r="F112" s="7">
        <v>4</v>
      </c>
      <c r="G112" s="7">
        <v>67</v>
      </c>
      <c r="H112" s="7" t="s">
        <v>0</v>
      </c>
      <c r="I112" s="7" t="s">
        <v>0</v>
      </c>
      <c r="J112" s="7" t="s">
        <v>0</v>
      </c>
      <c r="K112" s="32">
        <v>890</v>
      </c>
    </row>
    <row r="113" spans="1:11" ht="12.75">
      <c r="A113" s="5">
        <v>1998</v>
      </c>
      <c r="B113" s="6" t="s">
        <v>24</v>
      </c>
      <c r="C113" s="7">
        <f t="shared" si="3"/>
        <v>56327</v>
      </c>
      <c r="D113" s="7">
        <v>655</v>
      </c>
      <c r="E113" s="7">
        <v>2206</v>
      </c>
      <c r="F113" s="7">
        <v>49121</v>
      </c>
      <c r="G113" s="7">
        <v>37</v>
      </c>
      <c r="H113" s="7"/>
      <c r="I113" s="7">
        <v>12</v>
      </c>
      <c r="J113" s="7"/>
      <c r="K113" s="32">
        <v>4296</v>
      </c>
    </row>
    <row r="114" spans="1:11" ht="12.75">
      <c r="A114" s="5">
        <v>1998</v>
      </c>
      <c r="B114" s="6" t="s">
        <v>25</v>
      </c>
      <c r="C114" s="7">
        <f t="shared" si="3"/>
        <v>56300</v>
      </c>
      <c r="D114" s="7">
        <v>14804</v>
      </c>
      <c r="E114" s="7">
        <v>36490</v>
      </c>
      <c r="F114" s="7">
        <v>193</v>
      </c>
      <c r="G114" s="7">
        <v>7</v>
      </c>
      <c r="H114" s="7" t="s">
        <v>0</v>
      </c>
      <c r="I114" s="7" t="s">
        <v>0</v>
      </c>
      <c r="J114" s="7" t="s">
        <v>0</v>
      </c>
      <c r="K114" s="32">
        <v>4806</v>
      </c>
    </row>
    <row r="115" spans="1:11" ht="12.75">
      <c r="A115" s="5">
        <v>1998</v>
      </c>
      <c r="B115" s="6" t="s">
        <v>26</v>
      </c>
      <c r="C115" s="7">
        <f t="shared" si="3"/>
        <v>89557</v>
      </c>
      <c r="D115" s="7">
        <v>63637</v>
      </c>
      <c r="E115" s="7">
        <v>23512</v>
      </c>
      <c r="F115" s="7" t="s">
        <v>0</v>
      </c>
      <c r="G115" s="7" t="s">
        <v>0</v>
      </c>
      <c r="H115" s="7" t="s">
        <v>0</v>
      </c>
      <c r="I115" s="7">
        <v>991</v>
      </c>
      <c r="J115" s="7" t="s">
        <v>0</v>
      </c>
      <c r="K115" s="32">
        <v>1417</v>
      </c>
    </row>
    <row r="116" spans="1:11" ht="12.75">
      <c r="A116" s="5">
        <v>1998</v>
      </c>
      <c r="B116" s="6" t="s">
        <v>27</v>
      </c>
      <c r="C116" s="7">
        <f t="shared" si="3"/>
        <v>370811</v>
      </c>
      <c r="D116" s="7">
        <v>349250</v>
      </c>
      <c r="E116" s="7">
        <v>16882</v>
      </c>
      <c r="F116" s="7" t="s">
        <v>0</v>
      </c>
      <c r="G116" s="7" t="s">
        <v>0</v>
      </c>
      <c r="H116" s="7">
        <v>5</v>
      </c>
      <c r="I116" s="7">
        <v>2379</v>
      </c>
      <c r="J116" s="7" t="s">
        <v>0</v>
      </c>
      <c r="K116" s="32">
        <v>2295</v>
      </c>
    </row>
    <row r="117" spans="1:11" ht="12.75">
      <c r="A117" s="5">
        <v>1998</v>
      </c>
      <c r="B117" s="6" t="s">
        <v>28</v>
      </c>
      <c r="C117" s="7">
        <f t="shared" si="3"/>
        <v>755479</v>
      </c>
      <c r="D117" s="7">
        <v>631521</v>
      </c>
      <c r="E117" s="7">
        <v>115839</v>
      </c>
      <c r="F117" s="7" t="s">
        <v>0</v>
      </c>
      <c r="G117" s="7" t="s">
        <v>0</v>
      </c>
      <c r="H117" s="7">
        <v>365</v>
      </c>
      <c r="I117" s="7">
        <v>333</v>
      </c>
      <c r="J117" s="7" t="s">
        <v>0</v>
      </c>
      <c r="K117" s="32">
        <v>7421</v>
      </c>
    </row>
    <row r="118" spans="1:11" ht="12.75">
      <c r="A118" s="5">
        <v>1998</v>
      </c>
      <c r="B118" s="6" t="s">
        <v>29</v>
      </c>
      <c r="C118" s="7">
        <f t="shared" si="3"/>
        <v>332938</v>
      </c>
      <c r="D118" s="7">
        <v>250542</v>
      </c>
      <c r="E118" s="7">
        <v>72011</v>
      </c>
      <c r="F118" s="7" t="s">
        <v>0</v>
      </c>
      <c r="G118" s="7" t="s">
        <v>0</v>
      </c>
      <c r="H118" s="7">
        <v>6437</v>
      </c>
      <c r="I118" s="7">
        <v>299</v>
      </c>
      <c r="J118" s="7" t="s">
        <v>0</v>
      </c>
      <c r="K118" s="32">
        <v>3649</v>
      </c>
    </row>
    <row r="119" spans="1:11" ht="12.75">
      <c r="A119" s="5">
        <v>1998</v>
      </c>
      <c r="B119" s="6" t="s">
        <v>30</v>
      </c>
      <c r="C119" s="7">
        <f t="shared" si="3"/>
        <v>187901</v>
      </c>
      <c r="D119" s="7">
        <v>126108</v>
      </c>
      <c r="E119" s="7">
        <v>52115</v>
      </c>
      <c r="F119" s="7" t="s">
        <v>0</v>
      </c>
      <c r="G119" s="7" t="s">
        <v>0</v>
      </c>
      <c r="H119" s="7">
        <v>4729</v>
      </c>
      <c r="I119" s="7">
        <v>260</v>
      </c>
      <c r="J119" s="7" t="s">
        <v>0</v>
      </c>
      <c r="K119" s="32">
        <v>4689</v>
      </c>
    </row>
    <row r="120" spans="1:11" ht="12.75">
      <c r="A120" s="5">
        <v>1998</v>
      </c>
      <c r="B120" s="6" t="s">
        <v>31</v>
      </c>
      <c r="C120" s="7">
        <f t="shared" si="3"/>
        <v>24724</v>
      </c>
      <c r="D120" s="7" t="s">
        <v>0</v>
      </c>
      <c r="E120" s="7" t="s">
        <v>0</v>
      </c>
      <c r="F120" s="7" t="s">
        <v>0</v>
      </c>
      <c r="G120" s="7" t="s">
        <v>0</v>
      </c>
      <c r="H120" s="7">
        <v>1689</v>
      </c>
      <c r="I120" s="7">
        <v>5</v>
      </c>
      <c r="J120" s="7" t="s">
        <v>0</v>
      </c>
      <c r="K120" s="32">
        <v>23030</v>
      </c>
    </row>
    <row r="121" spans="1:11" ht="12.75">
      <c r="A121" s="5">
        <v>1998</v>
      </c>
      <c r="B121" s="6" t="s">
        <v>32</v>
      </c>
      <c r="C121" s="7">
        <f t="shared" si="3"/>
        <v>69</v>
      </c>
      <c r="D121" s="7" t="s">
        <v>0</v>
      </c>
      <c r="E121" s="7" t="s">
        <v>0</v>
      </c>
      <c r="F121" s="7" t="s">
        <v>0</v>
      </c>
      <c r="G121" s="7" t="s">
        <v>0</v>
      </c>
      <c r="H121" s="7" t="s">
        <v>0</v>
      </c>
      <c r="I121" s="7">
        <v>7</v>
      </c>
      <c r="J121" s="7" t="s">
        <v>0</v>
      </c>
      <c r="K121" s="32">
        <v>62</v>
      </c>
    </row>
    <row r="122" spans="1:11" ht="12.75">
      <c r="A122" s="5">
        <v>1998</v>
      </c>
      <c r="B122" s="6" t="s">
        <v>33</v>
      </c>
      <c r="C122" s="7">
        <f t="shared" si="3"/>
        <v>13625</v>
      </c>
      <c r="D122" s="7">
        <v>1002</v>
      </c>
      <c r="E122" s="7">
        <v>10785</v>
      </c>
      <c r="F122" s="7" t="s">
        <v>0</v>
      </c>
      <c r="G122" s="7">
        <v>5</v>
      </c>
      <c r="H122" s="7" t="s">
        <v>0</v>
      </c>
      <c r="I122" s="7">
        <v>1</v>
      </c>
      <c r="J122" s="7" t="s">
        <v>0</v>
      </c>
      <c r="K122" s="32">
        <v>1832</v>
      </c>
    </row>
    <row r="123" spans="1:11" ht="12.75">
      <c r="A123" s="5">
        <v>1999</v>
      </c>
      <c r="B123" s="6" t="s">
        <v>21</v>
      </c>
      <c r="C123" s="7">
        <f t="shared" si="3"/>
        <v>24580</v>
      </c>
      <c r="D123" s="7" t="s">
        <v>0</v>
      </c>
      <c r="E123" s="7">
        <v>210</v>
      </c>
      <c r="F123" s="7">
        <v>5</v>
      </c>
      <c r="G123" s="7">
        <v>23849</v>
      </c>
      <c r="H123" s="7" t="s">
        <v>0</v>
      </c>
      <c r="I123" s="7" t="s">
        <v>0</v>
      </c>
      <c r="J123" s="7" t="s">
        <v>0</v>
      </c>
      <c r="K123" s="32">
        <v>516</v>
      </c>
    </row>
    <row r="124" spans="1:11" ht="12.75">
      <c r="A124" s="5">
        <v>1999</v>
      </c>
      <c r="B124" s="6" t="s">
        <v>22</v>
      </c>
      <c r="C124" s="7">
        <f t="shared" si="3"/>
        <v>726</v>
      </c>
      <c r="D124" s="7" t="s">
        <v>0</v>
      </c>
      <c r="E124" s="7">
        <v>1</v>
      </c>
      <c r="F124" s="7">
        <v>4</v>
      </c>
      <c r="G124" s="7">
        <v>121</v>
      </c>
      <c r="H124" s="7" t="s">
        <v>0</v>
      </c>
      <c r="I124" s="7" t="s">
        <v>0</v>
      </c>
      <c r="J124" s="7" t="s">
        <v>0</v>
      </c>
      <c r="K124" s="32">
        <v>600</v>
      </c>
    </row>
    <row r="125" spans="1:11" ht="12.75">
      <c r="A125" s="5">
        <v>1999</v>
      </c>
      <c r="B125" s="6" t="s">
        <v>23</v>
      </c>
      <c r="C125" s="7">
        <f t="shared" si="3"/>
        <v>1963</v>
      </c>
      <c r="D125" s="7">
        <v>1</v>
      </c>
      <c r="E125" s="7">
        <v>964</v>
      </c>
      <c r="F125" s="7">
        <v>4</v>
      </c>
      <c r="G125" s="7">
        <v>74</v>
      </c>
      <c r="H125" s="7" t="s">
        <v>0</v>
      </c>
      <c r="I125" s="7" t="s">
        <v>0</v>
      </c>
      <c r="J125" s="7" t="s">
        <v>0</v>
      </c>
      <c r="K125" s="32">
        <v>920</v>
      </c>
    </row>
    <row r="126" spans="1:11" ht="12.75">
      <c r="A126" s="5">
        <v>1999</v>
      </c>
      <c r="B126" s="6" t="s">
        <v>24</v>
      </c>
      <c r="C126" s="7">
        <f t="shared" si="3"/>
        <v>58075</v>
      </c>
      <c r="D126" s="7">
        <v>655</v>
      </c>
      <c r="E126" s="7">
        <v>2270</v>
      </c>
      <c r="F126" s="7">
        <v>50581</v>
      </c>
      <c r="G126" s="7">
        <v>57</v>
      </c>
      <c r="H126" s="7" t="s">
        <v>0</v>
      </c>
      <c r="I126" s="7">
        <v>12</v>
      </c>
      <c r="J126" s="7" t="s">
        <v>0</v>
      </c>
      <c r="K126" s="32">
        <v>4500</v>
      </c>
    </row>
    <row r="127" spans="1:11" ht="12.75">
      <c r="A127" s="5">
        <v>1999</v>
      </c>
      <c r="B127" s="6" t="s">
        <v>25</v>
      </c>
      <c r="C127" s="7">
        <f t="shared" si="3"/>
        <v>61946</v>
      </c>
      <c r="D127" s="7">
        <v>14806</v>
      </c>
      <c r="E127" s="7">
        <v>42134</v>
      </c>
      <c r="F127" s="7">
        <v>193</v>
      </c>
      <c r="G127" s="7">
        <v>7</v>
      </c>
      <c r="H127" s="7" t="s">
        <v>0</v>
      </c>
      <c r="I127" s="7" t="s">
        <v>0</v>
      </c>
      <c r="J127" s="7" t="s">
        <v>0</v>
      </c>
      <c r="K127" s="32">
        <v>4806</v>
      </c>
    </row>
    <row r="128" spans="1:11" ht="12.75">
      <c r="A128" s="5">
        <v>1999</v>
      </c>
      <c r="B128" s="6" t="s">
        <v>26</v>
      </c>
      <c r="C128" s="7">
        <f t="shared" si="3"/>
        <v>96228</v>
      </c>
      <c r="D128" s="7">
        <v>65116</v>
      </c>
      <c r="E128" s="7">
        <v>28640</v>
      </c>
      <c r="F128" s="7" t="s">
        <v>0</v>
      </c>
      <c r="G128" s="7" t="s">
        <v>0</v>
      </c>
      <c r="H128" s="7">
        <v>2</v>
      </c>
      <c r="I128" s="7">
        <v>972</v>
      </c>
      <c r="J128" s="7" t="s">
        <v>0</v>
      </c>
      <c r="K128" s="32">
        <v>1498</v>
      </c>
    </row>
    <row r="129" spans="1:11" ht="12.75">
      <c r="A129" s="5">
        <v>1999</v>
      </c>
      <c r="B129" s="6" t="s">
        <v>27</v>
      </c>
      <c r="C129" s="7">
        <f t="shared" si="3"/>
        <v>385829</v>
      </c>
      <c r="D129" s="7">
        <v>358030</v>
      </c>
      <c r="E129" s="7">
        <v>23119</v>
      </c>
      <c r="F129" s="7" t="s">
        <v>0</v>
      </c>
      <c r="G129" s="7" t="s">
        <v>0</v>
      </c>
      <c r="H129" s="7">
        <v>8</v>
      </c>
      <c r="I129" s="7">
        <v>2377</v>
      </c>
      <c r="J129" s="7" t="s">
        <v>0</v>
      </c>
      <c r="K129" s="32">
        <v>2295</v>
      </c>
    </row>
    <row r="130" spans="1:11" ht="12.75">
      <c r="A130" s="5">
        <v>1999</v>
      </c>
      <c r="B130" s="6" t="s">
        <v>28</v>
      </c>
      <c r="C130" s="7">
        <f t="shared" si="3"/>
        <v>761451</v>
      </c>
      <c r="D130" s="7">
        <v>636795</v>
      </c>
      <c r="E130" s="7">
        <v>116115</v>
      </c>
      <c r="F130" s="7" t="s">
        <v>0</v>
      </c>
      <c r="G130" s="7" t="s">
        <v>0</v>
      </c>
      <c r="H130" s="7">
        <v>314</v>
      </c>
      <c r="I130" s="7">
        <v>362</v>
      </c>
      <c r="J130" s="7" t="s">
        <v>0</v>
      </c>
      <c r="K130" s="32">
        <v>7865</v>
      </c>
    </row>
    <row r="131" spans="1:11" ht="12.75">
      <c r="A131" s="5">
        <v>1999</v>
      </c>
      <c r="B131" s="6" t="s">
        <v>29</v>
      </c>
      <c r="C131" s="7">
        <f t="shared" si="3"/>
        <v>337933</v>
      </c>
      <c r="D131" s="7">
        <v>255785</v>
      </c>
      <c r="E131" s="7">
        <v>71336</v>
      </c>
      <c r="F131" s="7" t="s">
        <v>0</v>
      </c>
      <c r="G131" s="7" t="s">
        <v>0</v>
      </c>
      <c r="H131" s="7">
        <v>6400</v>
      </c>
      <c r="I131" s="7">
        <v>302</v>
      </c>
      <c r="J131" s="7" t="s">
        <v>0</v>
      </c>
      <c r="K131" s="32">
        <v>4110</v>
      </c>
    </row>
    <row r="132" spans="1:11" ht="12.75">
      <c r="A132" s="5">
        <v>1999</v>
      </c>
      <c r="B132" s="6" t="s">
        <v>30</v>
      </c>
      <c r="C132" s="7">
        <f t="shared" si="3"/>
        <v>182494</v>
      </c>
      <c r="D132" s="7">
        <v>126130</v>
      </c>
      <c r="E132" s="7">
        <v>46694</v>
      </c>
      <c r="F132" s="7" t="s">
        <v>0</v>
      </c>
      <c r="G132" s="7" t="s">
        <v>0</v>
      </c>
      <c r="H132" s="7">
        <v>4654</v>
      </c>
      <c r="I132" s="7">
        <v>260</v>
      </c>
      <c r="J132" s="7" t="s">
        <v>0</v>
      </c>
      <c r="K132" s="32">
        <v>4756</v>
      </c>
    </row>
    <row r="133" spans="1:11" ht="12.75">
      <c r="A133" s="5">
        <v>1999</v>
      </c>
      <c r="B133" s="6" t="s">
        <v>31</v>
      </c>
      <c r="C133" s="7">
        <f t="shared" si="3"/>
        <v>26531</v>
      </c>
      <c r="D133" s="7" t="s">
        <v>0</v>
      </c>
      <c r="E133" s="7" t="s">
        <v>0</v>
      </c>
      <c r="F133" s="7" t="s">
        <v>0</v>
      </c>
      <c r="G133" s="7" t="s">
        <v>0</v>
      </c>
      <c r="H133" s="7">
        <v>2564</v>
      </c>
      <c r="I133" s="7">
        <v>5</v>
      </c>
      <c r="J133" s="7" t="s">
        <v>0</v>
      </c>
      <c r="K133" s="32">
        <v>23962</v>
      </c>
    </row>
    <row r="134" spans="1:11" ht="12.75">
      <c r="A134" s="5">
        <v>1999</v>
      </c>
      <c r="B134" s="6" t="s">
        <v>32</v>
      </c>
      <c r="C134" s="7">
        <f aca="true" t="shared" si="4" ref="C134:C165">SUM(D134:K134)</f>
        <v>79</v>
      </c>
      <c r="D134" s="7" t="s">
        <v>0</v>
      </c>
      <c r="E134" s="7" t="s">
        <v>0</v>
      </c>
      <c r="F134" s="7" t="s">
        <v>0</v>
      </c>
      <c r="G134" s="7" t="s">
        <v>0</v>
      </c>
      <c r="H134" s="7" t="s">
        <v>0</v>
      </c>
      <c r="I134" s="7">
        <v>7</v>
      </c>
      <c r="J134" s="7" t="s">
        <v>0</v>
      </c>
      <c r="K134" s="32">
        <v>72</v>
      </c>
    </row>
    <row r="135" spans="1:11" ht="12.75">
      <c r="A135" s="5">
        <v>1999</v>
      </c>
      <c r="B135" s="6" t="s">
        <v>33</v>
      </c>
      <c r="C135" s="7">
        <f t="shared" si="4"/>
        <v>14453</v>
      </c>
      <c r="D135" s="7">
        <v>1002</v>
      </c>
      <c r="E135" s="7">
        <v>10932</v>
      </c>
      <c r="F135" s="7" t="s">
        <v>0</v>
      </c>
      <c r="G135" s="7">
        <v>5</v>
      </c>
      <c r="H135" s="7" t="s">
        <v>0</v>
      </c>
      <c r="I135" s="7">
        <v>1</v>
      </c>
      <c r="J135" s="7" t="s">
        <v>0</v>
      </c>
      <c r="K135" s="32">
        <v>2513</v>
      </c>
    </row>
    <row r="136" spans="1:11" ht="12.75">
      <c r="A136" s="8">
        <v>2000</v>
      </c>
      <c r="B136" s="6" t="s">
        <v>21</v>
      </c>
      <c r="C136" s="7">
        <f t="shared" si="4"/>
        <v>24601</v>
      </c>
      <c r="D136" s="7" t="s">
        <v>0</v>
      </c>
      <c r="E136" s="7">
        <v>210</v>
      </c>
      <c r="F136" s="7">
        <v>5</v>
      </c>
      <c r="G136" s="7">
        <v>23867</v>
      </c>
      <c r="H136" s="7" t="s">
        <v>0</v>
      </c>
      <c r="I136" s="7" t="s">
        <v>0</v>
      </c>
      <c r="J136" s="7" t="s">
        <v>0</v>
      </c>
      <c r="K136" s="32">
        <v>519</v>
      </c>
    </row>
    <row r="137" spans="1:11" ht="12.75">
      <c r="A137" s="8">
        <v>2000</v>
      </c>
      <c r="B137" s="6" t="s">
        <v>22</v>
      </c>
      <c r="C137" s="7">
        <f t="shared" si="4"/>
        <v>756</v>
      </c>
      <c r="D137" s="7" t="s">
        <v>0</v>
      </c>
      <c r="E137" s="7">
        <v>1</v>
      </c>
      <c r="F137" s="7">
        <v>11</v>
      </c>
      <c r="G137" s="7">
        <v>134</v>
      </c>
      <c r="H137" s="7" t="s">
        <v>0</v>
      </c>
      <c r="I137" s="7" t="s">
        <v>0</v>
      </c>
      <c r="J137" s="7" t="s">
        <v>0</v>
      </c>
      <c r="K137" s="32">
        <v>610</v>
      </c>
    </row>
    <row r="138" spans="1:11" ht="12.75">
      <c r="A138" s="8">
        <v>2000</v>
      </c>
      <c r="B138" s="6" t="s">
        <v>23</v>
      </c>
      <c r="C138" s="7">
        <f t="shared" si="4"/>
        <v>2064</v>
      </c>
      <c r="D138" s="7">
        <v>1</v>
      </c>
      <c r="E138" s="7">
        <v>1019</v>
      </c>
      <c r="F138" s="7">
        <v>4</v>
      </c>
      <c r="G138" s="7">
        <v>78</v>
      </c>
      <c r="H138" s="7" t="s">
        <v>0</v>
      </c>
      <c r="I138" s="7" t="s">
        <v>0</v>
      </c>
      <c r="J138" s="7" t="s">
        <v>0</v>
      </c>
      <c r="K138" s="32">
        <v>962</v>
      </c>
    </row>
    <row r="139" spans="1:11" ht="12.75">
      <c r="A139" s="8">
        <v>2000</v>
      </c>
      <c r="B139" s="6" t="s">
        <v>24</v>
      </c>
      <c r="C139" s="7">
        <f t="shared" si="4"/>
        <v>60394</v>
      </c>
      <c r="D139" s="7">
        <v>655</v>
      </c>
      <c r="E139" s="7">
        <v>2255</v>
      </c>
      <c r="F139" s="7">
        <v>52681</v>
      </c>
      <c r="G139" s="7">
        <v>74</v>
      </c>
      <c r="H139" s="7" t="s">
        <v>0</v>
      </c>
      <c r="I139" s="7">
        <v>12</v>
      </c>
      <c r="J139" s="7" t="s">
        <v>0</v>
      </c>
      <c r="K139" s="32">
        <v>4717</v>
      </c>
    </row>
    <row r="140" spans="1:11" ht="12.75">
      <c r="A140" s="8">
        <v>2000</v>
      </c>
      <c r="B140" s="6" t="s">
        <v>25</v>
      </c>
      <c r="C140" s="7">
        <f t="shared" si="4"/>
        <v>61960</v>
      </c>
      <c r="D140" s="7">
        <v>14806</v>
      </c>
      <c r="E140" s="7">
        <v>42140</v>
      </c>
      <c r="F140" s="7">
        <v>193</v>
      </c>
      <c r="G140" s="7">
        <v>7</v>
      </c>
      <c r="H140" s="7" t="s">
        <v>0</v>
      </c>
      <c r="I140" s="7" t="s">
        <v>0</v>
      </c>
      <c r="J140" s="7" t="s">
        <v>0</v>
      </c>
      <c r="K140" s="32">
        <v>4814</v>
      </c>
    </row>
    <row r="141" spans="1:11" ht="12.75">
      <c r="A141" s="8">
        <v>2000</v>
      </c>
      <c r="B141" s="6" t="s">
        <v>26</v>
      </c>
      <c r="C141" s="7">
        <f t="shared" si="4"/>
        <v>98531</v>
      </c>
      <c r="D141" s="7">
        <v>67598</v>
      </c>
      <c r="E141" s="7">
        <v>28421</v>
      </c>
      <c r="F141" s="7" t="s">
        <v>0</v>
      </c>
      <c r="G141" s="7" t="s">
        <v>0</v>
      </c>
      <c r="H141" s="7">
        <v>2</v>
      </c>
      <c r="I141" s="7">
        <v>916</v>
      </c>
      <c r="J141" s="7" t="s">
        <v>0</v>
      </c>
      <c r="K141" s="32">
        <v>1594</v>
      </c>
    </row>
    <row r="142" spans="1:11" ht="12.75">
      <c r="A142" s="8">
        <v>2000</v>
      </c>
      <c r="B142" s="6" t="s">
        <v>27</v>
      </c>
      <c r="C142" s="7">
        <f t="shared" si="4"/>
        <v>390039</v>
      </c>
      <c r="D142" s="7">
        <v>363739</v>
      </c>
      <c r="E142" s="7">
        <v>21714</v>
      </c>
      <c r="F142" s="7" t="s">
        <v>0</v>
      </c>
      <c r="G142" s="7" t="s">
        <v>0</v>
      </c>
      <c r="H142" s="7">
        <v>8</v>
      </c>
      <c r="I142" s="7">
        <v>2281</v>
      </c>
      <c r="J142" s="7" t="s">
        <v>0</v>
      </c>
      <c r="K142" s="32">
        <v>2297</v>
      </c>
    </row>
    <row r="143" spans="1:11" ht="12.75">
      <c r="A143" s="8">
        <v>2000</v>
      </c>
      <c r="B143" s="6" t="s">
        <v>28</v>
      </c>
      <c r="C143" s="7">
        <f t="shared" si="4"/>
        <v>771963</v>
      </c>
      <c r="D143" s="7">
        <v>639948</v>
      </c>
      <c r="E143" s="7">
        <v>123551</v>
      </c>
      <c r="F143" s="7" t="s">
        <v>0</v>
      </c>
      <c r="G143" s="7" t="s">
        <v>0</v>
      </c>
      <c r="H143" s="7">
        <v>237</v>
      </c>
      <c r="I143" s="7">
        <v>362</v>
      </c>
      <c r="J143" s="7" t="s">
        <v>0</v>
      </c>
      <c r="K143" s="32">
        <v>7865</v>
      </c>
    </row>
    <row r="144" spans="1:11" ht="12.75">
      <c r="A144" s="8">
        <v>2000</v>
      </c>
      <c r="B144" s="6" t="s">
        <v>29</v>
      </c>
      <c r="C144" s="7">
        <f t="shared" si="4"/>
        <v>346045</v>
      </c>
      <c r="D144" s="7">
        <v>260441</v>
      </c>
      <c r="E144" s="7">
        <v>74518</v>
      </c>
      <c r="F144" s="7" t="s">
        <v>0</v>
      </c>
      <c r="G144" s="7" t="s">
        <v>0</v>
      </c>
      <c r="H144" s="7">
        <v>6270</v>
      </c>
      <c r="I144" s="7">
        <v>302</v>
      </c>
      <c r="J144" s="7" t="s">
        <v>0</v>
      </c>
      <c r="K144" s="32">
        <v>4514</v>
      </c>
    </row>
    <row r="145" spans="1:11" ht="12.75">
      <c r="A145" s="8">
        <v>2000</v>
      </c>
      <c r="B145" s="6" t="s">
        <v>30</v>
      </c>
      <c r="C145" s="7">
        <f t="shared" si="4"/>
        <v>189766</v>
      </c>
      <c r="D145" s="7">
        <v>126583</v>
      </c>
      <c r="E145" s="7">
        <v>53410</v>
      </c>
      <c r="F145" s="7" t="s">
        <v>0</v>
      </c>
      <c r="G145" s="7" t="s">
        <v>0</v>
      </c>
      <c r="H145" s="7">
        <v>4662</v>
      </c>
      <c r="I145" s="7">
        <v>265</v>
      </c>
      <c r="J145" s="7" t="s">
        <v>0</v>
      </c>
      <c r="K145" s="32">
        <v>4846</v>
      </c>
    </row>
    <row r="146" spans="1:11" ht="12.75">
      <c r="A146" s="8">
        <v>2000</v>
      </c>
      <c r="B146" s="6" t="s">
        <v>31</v>
      </c>
      <c r="C146" s="7">
        <f t="shared" si="4"/>
        <v>28005</v>
      </c>
      <c r="D146" s="7" t="s">
        <v>0</v>
      </c>
      <c r="E146" s="7" t="s">
        <v>0</v>
      </c>
      <c r="F146" s="7" t="s">
        <v>0</v>
      </c>
      <c r="G146" s="7" t="s">
        <v>0</v>
      </c>
      <c r="H146" s="7">
        <v>3107</v>
      </c>
      <c r="I146" s="7">
        <v>5</v>
      </c>
      <c r="J146" s="7" t="s">
        <v>0</v>
      </c>
      <c r="K146" s="32">
        <v>24893</v>
      </c>
    </row>
    <row r="147" spans="1:11" ht="12.75">
      <c r="A147" s="8">
        <v>2000</v>
      </c>
      <c r="B147" s="6" t="s">
        <v>32</v>
      </c>
      <c r="C147" s="7">
        <f t="shared" si="4"/>
        <v>79</v>
      </c>
      <c r="D147" s="7" t="s">
        <v>0</v>
      </c>
      <c r="E147" s="7" t="s">
        <v>0</v>
      </c>
      <c r="F147" s="7" t="s">
        <v>0</v>
      </c>
      <c r="G147" s="7" t="s">
        <v>0</v>
      </c>
      <c r="H147" s="7" t="s">
        <v>0</v>
      </c>
      <c r="I147" s="7">
        <v>7</v>
      </c>
      <c r="J147" s="7" t="s">
        <v>0</v>
      </c>
      <c r="K147" s="32">
        <v>72</v>
      </c>
    </row>
    <row r="148" spans="1:11" ht="12.75">
      <c r="A148" s="8">
        <v>2000</v>
      </c>
      <c r="B148" s="6" t="s">
        <v>33</v>
      </c>
      <c r="C148" s="7">
        <f t="shared" si="4"/>
        <v>14898</v>
      </c>
      <c r="D148" s="7">
        <v>1002</v>
      </c>
      <c r="E148" s="7">
        <v>11377</v>
      </c>
      <c r="F148" s="7" t="s">
        <v>0</v>
      </c>
      <c r="G148" s="7">
        <v>5</v>
      </c>
      <c r="H148" s="7" t="s">
        <v>0</v>
      </c>
      <c r="I148" s="7">
        <v>1</v>
      </c>
      <c r="J148" s="7" t="s">
        <v>0</v>
      </c>
      <c r="K148" s="32">
        <v>2513</v>
      </c>
    </row>
    <row r="149" spans="1:11" ht="12.75">
      <c r="A149" s="8">
        <v>2001</v>
      </c>
      <c r="B149" s="6" t="s">
        <v>21</v>
      </c>
      <c r="C149" s="7">
        <f t="shared" si="4"/>
        <v>24691</v>
      </c>
      <c r="D149" s="7" t="s">
        <v>0</v>
      </c>
      <c r="E149" s="7">
        <v>212</v>
      </c>
      <c r="F149" s="7">
        <v>5</v>
      </c>
      <c r="G149" s="7">
        <v>23867</v>
      </c>
      <c r="H149" s="7" t="s">
        <v>0</v>
      </c>
      <c r="I149" s="7" t="s">
        <v>0</v>
      </c>
      <c r="J149" s="7" t="s">
        <v>0</v>
      </c>
      <c r="K149" s="32">
        <v>607</v>
      </c>
    </row>
    <row r="150" spans="1:11" ht="12.75">
      <c r="A150" s="8">
        <v>2001</v>
      </c>
      <c r="B150" s="6" t="s">
        <v>22</v>
      </c>
      <c r="C150" s="7">
        <f t="shared" si="4"/>
        <v>841</v>
      </c>
      <c r="D150" s="7" t="s">
        <v>0</v>
      </c>
      <c r="E150" s="7">
        <v>1</v>
      </c>
      <c r="F150" s="7">
        <v>19</v>
      </c>
      <c r="G150" s="7">
        <v>185</v>
      </c>
      <c r="H150" s="7" t="s">
        <v>0</v>
      </c>
      <c r="I150" s="7" t="s">
        <v>0</v>
      </c>
      <c r="J150" s="7" t="s">
        <v>0</v>
      </c>
      <c r="K150" s="32">
        <v>636</v>
      </c>
    </row>
    <row r="151" spans="1:11" ht="12.75">
      <c r="A151" s="8">
        <v>2001</v>
      </c>
      <c r="B151" s="6" t="s">
        <v>23</v>
      </c>
      <c r="C151" s="7">
        <f t="shared" si="4"/>
        <v>2188</v>
      </c>
      <c r="D151" s="7">
        <v>1</v>
      </c>
      <c r="E151" s="7">
        <v>1074</v>
      </c>
      <c r="F151" s="7">
        <v>8</v>
      </c>
      <c r="G151" s="7">
        <v>88</v>
      </c>
      <c r="H151" s="7" t="s">
        <v>0</v>
      </c>
      <c r="I151" s="7" t="s">
        <v>0</v>
      </c>
      <c r="J151" s="7" t="s">
        <v>0</v>
      </c>
      <c r="K151" s="32">
        <v>1017</v>
      </c>
    </row>
    <row r="152" spans="1:11" ht="12.75">
      <c r="A152" s="8">
        <v>2001</v>
      </c>
      <c r="B152" s="6" t="s">
        <v>24</v>
      </c>
      <c r="C152" s="7">
        <f t="shared" si="4"/>
        <v>61855</v>
      </c>
      <c r="D152" s="7">
        <v>655</v>
      </c>
      <c r="E152" s="7">
        <v>2184</v>
      </c>
      <c r="F152" s="7">
        <v>53457</v>
      </c>
      <c r="G152" s="7">
        <v>111</v>
      </c>
      <c r="H152" s="7" t="s">
        <v>0</v>
      </c>
      <c r="I152" s="7">
        <v>12</v>
      </c>
      <c r="J152" s="7" t="s">
        <v>0</v>
      </c>
      <c r="K152" s="32">
        <v>5436</v>
      </c>
    </row>
    <row r="153" spans="1:11" ht="12.75">
      <c r="A153" s="8">
        <v>2001</v>
      </c>
      <c r="B153" s="6" t="s">
        <v>25</v>
      </c>
      <c r="C153" s="7">
        <f t="shared" si="4"/>
        <v>62887</v>
      </c>
      <c r="D153" s="7">
        <v>14959</v>
      </c>
      <c r="E153" s="7">
        <v>42868</v>
      </c>
      <c r="F153" s="7">
        <v>193</v>
      </c>
      <c r="G153" s="7">
        <v>7</v>
      </c>
      <c r="H153" s="7" t="s">
        <v>0</v>
      </c>
      <c r="I153" s="7" t="s">
        <v>0</v>
      </c>
      <c r="J153" s="7" t="s">
        <v>0</v>
      </c>
      <c r="K153" s="32">
        <v>4860</v>
      </c>
    </row>
    <row r="154" spans="1:11" ht="12.75">
      <c r="A154" s="8">
        <v>2001</v>
      </c>
      <c r="B154" s="6" t="s">
        <v>26</v>
      </c>
      <c r="C154" s="7">
        <f t="shared" si="4"/>
        <v>99622</v>
      </c>
      <c r="D154" s="7">
        <v>68288</v>
      </c>
      <c r="E154" s="7">
        <v>28692</v>
      </c>
      <c r="F154" s="7" t="s">
        <v>0</v>
      </c>
      <c r="G154" s="7" t="s">
        <v>0</v>
      </c>
      <c r="H154" s="7">
        <v>2</v>
      </c>
      <c r="I154" s="7">
        <v>859</v>
      </c>
      <c r="J154" s="7" t="s">
        <v>0</v>
      </c>
      <c r="K154" s="32">
        <v>1781</v>
      </c>
    </row>
    <row r="155" spans="1:11" ht="12.75">
      <c r="A155" s="8">
        <v>2001</v>
      </c>
      <c r="B155" s="6" t="s">
        <v>27</v>
      </c>
      <c r="C155" s="7">
        <f t="shared" si="4"/>
        <v>397378</v>
      </c>
      <c r="D155" s="7">
        <v>371100</v>
      </c>
      <c r="E155" s="7">
        <v>21765</v>
      </c>
      <c r="F155" s="7" t="s">
        <v>0</v>
      </c>
      <c r="G155" s="7" t="s">
        <v>0</v>
      </c>
      <c r="H155" s="7">
        <v>8</v>
      </c>
      <c r="I155" s="7">
        <v>2185</v>
      </c>
      <c r="J155" s="7" t="s">
        <v>0</v>
      </c>
      <c r="K155" s="32">
        <v>2320</v>
      </c>
    </row>
    <row r="156" spans="1:11" ht="12.75">
      <c r="A156" s="8">
        <v>2001</v>
      </c>
      <c r="B156" s="6" t="s">
        <v>28</v>
      </c>
      <c r="C156" s="7">
        <f t="shared" si="4"/>
        <v>781859</v>
      </c>
      <c r="D156" s="7">
        <v>643789</v>
      </c>
      <c r="E156" s="7">
        <v>129535</v>
      </c>
      <c r="F156" s="7" t="s">
        <v>0</v>
      </c>
      <c r="G156" s="7" t="s">
        <v>0</v>
      </c>
      <c r="H156" s="7">
        <v>160</v>
      </c>
      <c r="I156" s="7">
        <v>416</v>
      </c>
      <c r="J156" s="7" t="s">
        <v>0</v>
      </c>
      <c r="K156" s="32">
        <v>7959</v>
      </c>
    </row>
    <row r="157" spans="1:11" ht="12.75">
      <c r="A157" s="8">
        <v>2001</v>
      </c>
      <c r="B157" s="6" t="s">
        <v>29</v>
      </c>
      <c r="C157" s="7">
        <f t="shared" si="4"/>
        <v>366259</v>
      </c>
      <c r="D157" s="7">
        <v>270095</v>
      </c>
      <c r="E157" s="7">
        <v>82063</v>
      </c>
      <c r="F157" s="7" t="s">
        <v>0</v>
      </c>
      <c r="G157" s="7" t="s">
        <v>0</v>
      </c>
      <c r="H157" s="7">
        <v>5558</v>
      </c>
      <c r="I157" s="7">
        <v>305</v>
      </c>
      <c r="J157" s="7" t="s">
        <v>0</v>
      </c>
      <c r="K157" s="32">
        <v>8238</v>
      </c>
    </row>
    <row r="158" spans="1:11" ht="12.75">
      <c r="A158" s="8">
        <v>2001</v>
      </c>
      <c r="B158" s="6" t="s">
        <v>30</v>
      </c>
      <c r="C158" s="7">
        <f t="shared" si="4"/>
        <v>194223</v>
      </c>
      <c r="D158" s="7">
        <v>127451</v>
      </c>
      <c r="E158" s="7">
        <v>56864</v>
      </c>
      <c r="F158" s="7" t="s">
        <v>0</v>
      </c>
      <c r="G158" s="7" t="s">
        <v>0</v>
      </c>
      <c r="H158" s="7">
        <v>4749</v>
      </c>
      <c r="I158" s="7">
        <v>281</v>
      </c>
      <c r="J158" s="7" t="s">
        <v>0</v>
      </c>
      <c r="K158" s="32">
        <v>4878</v>
      </c>
    </row>
    <row r="159" spans="1:11" ht="12.75">
      <c r="A159" s="8">
        <v>2001</v>
      </c>
      <c r="B159" s="6" t="s">
        <v>31</v>
      </c>
      <c r="C159" s="7">
        <f t="shared" si="4"/>
        <v>30456</v>
      </c>
      <c r="D159" s="7" t="s">
        <v>0</v>
      </c>
      <c r="E159" s="7" t="s">
        <v>0</v>
      </c>
      <c r="F159" s="7" t="s">
        <v>0</v>
      </c>
      <c r="G159" s="7" t="s">
        <v>0</v>
      </c>
      <c r="H159" s="7">
        <v>3702</v>
      </c>
      <c r="I159" s="7">
        <v>5</v>
      </c>
      <c r="J159" s="7" t="s">
        <v>0</v>
      </c>
      <c r="K159" s="32">
        <v>26749</v>
      </c>
    </row>
    <row r="160" spans="1:11" ht="12.75">
      <c r="A160" s="8">
        <v>2001</v>
      </c>
      <c r="B160" s="6" t="s">
        <v>32</v>
      </c>
      <c r="C160" s="7">
        <f t="shared" si="4"/>
        <v>95</v>
      </c>
      <c r="D160" s="7" t="s">
        <v>0</v>
      </c>
      <c r="E160" s="7" t="s">
        <v>0</v>
      </c>
      <c r="F160" s="7" t="s">
        <v>0</v>
      </c>
      <c r="G160" s="7" t="s">
        <v>0</v>
      </c>
      <c r="H160" s="7">
        <v>5</v>
      </c>
      <c r="I160" s="7">
        <v>13</v>
      </c>
      <c r="J160" s="7" t="s">
        <v>0</v>
      </c>
      <c r="K160" s="32">
        <v>77</v>
      </c>
    </row>
    <row r="161" spans="1:11" ht="12.75">
      <c r="A161" s="8">
        <v>2001</v>
      </c>
      <c r="B161" s="6" t="s">
        <v>33</v>
      </c>
      <c r="C161" s="7">
        <f t="shared" si="4"/>
        <v>15049</v>
      </c>
      <c r="D161" s="7">
        <v>1002</v>
      </c>
      <c r="E161" s="7">
        <v>11528</v>
      </c>
      <c r="F161" s="7" t="s">
        <v>0</v>
      </c>
      <c r="G161" s="7">
        <v>5</v>
      </c>
      <c r="H161" s="7" t="s">
        <v>0</v>
      </c>
      <c r="I161" s="7">
        <v>1</v>
      </c>
      <c r="J161" s="7" t="s">
        <v>0</v>
      </c>
      <c r="K161" s="32">
        <v>2513</v>
      </c>
    </row>
    <row r="162" spans="1:11" ht="12.75">
      <c r="A162" s="8">
        <v>2002</v>
      </c>
      <c r="B162" s="6" t="s">
        <v>21</v>
      </c>
      <c r="C162" s="7">
        <f t="shared" si="4"/>
        <v>24718</v>
      </c>
      <c r="D162" s="7" t="s">
        <v>0</v>
      </c>
      <c r="E162" s="7">
        <v>227</v>
      </c>
      <c r="F162" s="7">
        <v>7</v>
      </c>
      <c r="G162" s="7">
        <v>23869</v>
      </c>
      <c r="H162" s="7" t="s">
        <v>0</v>
      </c>
      <c r="I162" s="7" t="s">
        <v>0</v>
      </c>
      <c r="J162" s="7" t="s">
        <v>0</v>
      </c>
      <c r="K162" s="32">
        <v>615</v>
      </c>
    </row>
    <row r="163" spans="1:11" ht="12.75">
      <c r="A163" s="8">
        <v>2002</v>
      </c>
      <c r="B163" s="6" t="s">
        <v>22</v>
      </c>
      <c r="C163" s="7">
        <f t="shared" si="4"/>
        <v>921</v>
      </c>
      <c r="D163" s="7" t="s">
        <v>0</v>
      </c>
      <c r="E163" s="7">
        <v>2</v>
      </c>
      <c r="F163" s="7">
        <v>26</v>
      </c>
      <c r="G163" s="7">
        <v>238</v>
      </c>
      <c r="H163" s="7" t="s">
        <v>0</v>
      </c>
      <c r="I163" s="7" t="s">
        <v>0</v>
      </c>
      <c r="J163" s="7" t="s">
        <v>0</v>
      </c>
      <c r="K163" s="32">
        <v>655</v>
      </c>
    </row>
    <row r="164" spans="1:11" ht="12.75">
      <c r="A164" s="8">
        <v>2002</v>
      </c>
      <c r="B164" s="6" t="s">
        <v>23</v>
      </c>
      <c r="C164" s="7">
        <f t="shared" si="4"/>
        <v>2305</v>
      </c>
      <c r="D164" s="7">
        <v>1</v>
      </c>
      <c r="E164" s="7">
        <v>1127</v>
      </c>
      <c r="F164" s="7">
        <v>13</v>
      </c>
      <c r="G164" s="7">
        <v>93</v>
      </c>
      <c r="H164" s="7" t="s">
        <v>0</v>
      </c>
      <c r="I164" s="7" t="s">
        <v>0</v>
      </c>
      <c r="J164" s="7" t="s">
        <v>0</v>
      </c>
      <c r="K164" s="32">
        <v>1071</v>
      </c>
    </row>
    <row r="165" spans="1:11" ht="12.75">
      <c r="A165" s="8">
        <v>2002</v>
      </c>
      <c r="B165" s="6" t="s">
        <v>24</v>
      </c>
      <c r="C165" s="7">
        <f t="shared" si="4"/>
        <v>65641</v>
      </c>
      <c r="D165" s="7">
        <v>6</v>
      </c>
      <c r="E165" s="7">
        <v>1813</v>
      </c>
      <c r="F165" s="7">
        <v>55956</v>
      </c>
      <c r="G165" s="7">
        <v>210</v>
      </c>
      <c r="H165" s="7" t="s">
        <v>0</v>
      </c>
      <c r="I165" s="7">
        <v>12</v>
      </c>
      <c r="J165" s="7" t="s">
        <v>0</v>
      </c>
      <c r="K165" s="32">
        <v>7644</v>
      </c>
    </row>
    <row r="166" spans="1:11" ht="12.75">
      <c r="A166" s="8">
        <v>2002</v>
      </c>
      <c r="B166" s="6" t="s">
        <v>25</v>
      </c>
      <c r="C166" s="7">
        <f aca="true" t="shared" si="5" ref="C166:C197">SUM(D166:K166)</f>
        <v>69994</v>
      </c>
      <c r="D166" s="7">
        <v>15182</v>
      </c>
      <c r="E166" s="7">
        <v>49708</v>
      </c>
      <c r="F166" s="7">
        <v>194</v>
      </c>
      <c r="G166" s="7">
        <v>7</v>
      </c>
      <c r="H166" s="7" t="s">
        <v>0</v>
      </c>
      <c r="I166" s="7" t="s">
        <v>0</v>
      </c>
      <c r="J166" s="7" t="s">
        <v>0</v>
      </c>
      <c r="K166" s="32">
        <v>4903</v>
      </c>
    </row>
    <row r="167" spans="1:11" ht="12.75">
      <c r="A167" s="8">
        <v>2002</v>
      </c>
      <c r="B167" s="6" t="s">
        <v>26</v>
      </c>
      <c r="C167" s="7">
        <f t="shared" si="5"/>
        <v>105389</v>
      </c>
      <c r="D167" s="7">
        <v>71831</v>
      </c>
      <c r="E167" s="7">
        <v>29511</v>
      </c>
      <c r="F167" s="7" t="s">
        <v>0</v>
      </c>
      <c r="G167" s="7" t="s">
        <v>0</v>
      </c>
      <c r="H167" s="7" t="s">
        <v>0</v>
      </c>
      <c r="I167" s="7">
        <v>802</v>
      </c>
      <c r="J167" s="7" t="s">
        <v>0</v>
      </c>
      <c r="K167" s="32">
        <v>3245</v>
      </c>
    </row>
    <row r="168" spans="1:11" ht="12.75">
      <c r="A168" s="8">
        <v>2002</v>
      </c>
      <c r="B168" s="6" t="s">
        <v>27</v>
      </c>
      <c r="C168" s="7">
        <f t="shared" si="5"/>
        <v>366023</v>
      </c>
      <c r="D168" s="7">
        <v>348520</v>
      </c>
      <c r="E168" s="7">
        <v>14784</v>
      </c>
      <c r="F168" s="7" t="s">
        <v>0</v>
      </c>
      <c r="G168" s="7" t="s">
        <v>0</v>
      </c>
      <c r="H168" s="7">
        <v>23</v>
      </c>
      <c r="I168" s="7">
        <v>2089</v>
      </c>
      <c r="J168" s="7">
        <v>22</v>
      </c>
      <c r="K168" s="32">
        <v>585</v>
      </c>
    </row>
    <row r="169" spans="1:11" ht="12.75">
      <c r="A169" s="8">
        <v>2002</v>
      </c>
      <c r="B169" s="6" t="s">
        <v>28</v>
      </c>
      <c r="C169" s="7">
        <f t="shared" si="5"/>
        <v>763488</v>
      </c>
      <c r="D169" s="7">
        <v>607747</v>
      </c>
      <c r="E169" s="7">
        <v>153980</v>
      </c>
      <c r="F169" s="7" t="s">
        <v>0</v>
      </c>
      <c r="G169" s="7" t="s">
        <v>0</v>
      </c>
      <c r="H169" s="7">
        <v>231</v>
      </c>
      <c r="I169" s="7">
        <v>657</v>
      </c>
      <c r="J169" s="7">
        <v>164</v>
      </c>
      <c r="K169" s="32">
        <v>709</v>
      </c>
    </row>
    <row r="170" spans="1:11" ht="12.75">
      <c r="A170" s="8">
        <v>2002</v>
      </c>
      <c r="B170" s="6" t="s">
        <v>29</v>
      </c>
      <c r="C170" s="7">
        <f t="shared" si="5"/>
        <v>379285</v>
      </c>
      <c r="D170" s="7">
        <v>276946</v>
      </c>
      <c r="E170" s="7">
        <v>95674</v>
      </c>
      <c r="F170" s="7" t="s">
        <v>0</v>
      </c>
      <c r="G170" s="7" t="s">
        <v>0</v>
      </c>
      <c r="H170" s="7">
        <v>6003</v>
      </c>
      <c r="I170" s="7">
        <v>202</v>
      </c>
      <c r="J170" s="7">
        <v>65</v>
      </c>
      <c r="K170" s="32">
        <v>395</v>
      </c>
    </row>
    <row r="171" spans="1:11" ht="12.75">
      <c r="A171" s="8">
        <v>2002</v>
      </c>
      <c r="B171" s="6" t="s">
        <v>30</v>
      </c>
      <c r="C171" s="7">
        <f t="shared" si="5"/>
        <v>173032</v>
      </c>
      <c r="D171" s="7">
        <v>116351</v>
      </c>
      <c r="E171" s="7">
        <v>50680</v>
      </c>
      <c r="F171" s="7" t="s">
        <v>0</v>
      </c>
      <c r="G171" s="7" t="s">
        <v>0</v>
      </c>
      <c r="H171" s="7">
        <v>4684</v>
      </c>
      <c r="I171" s="7">
        <v>326</v>
      </c>
      <c r="J171" s="7">
        <v>490</v>
      </c>
      <c r="K171" s="32">
        <v>501</v>
      </c>
    </row>
    <row r="172" spans="1:11" ht="12.75">
      <c r="A172" s="8">
        <v>2002</v>
      </c>
      <c r="B172" s="6" t="s">
        <v>31</v>
      </c>
      <c r="C172" s="7">
        <f t="shared" si="5"/>
        <v>33040</v>
      </c>
      <c r="D172" s="7" t="s">
        <v>0</v>
      </c>
      <c r="E172" s="7" t="s">
        <v>0</v>
      </c>
      <c r="F172" s="7" t="s">
        <v>0</v>
      </c>
      <c r="G172" s="7" t="s">
        <v>0</v>
      </c>
      <c r="H172" s="7">
        <v>4266</v>
      </c>
      <c r="I172" s="7">
        <v>5</v>
      </c>
      <c r="J172" s="7" t="s">
        <v>0</v>
      </c>
      <c r="K172" s="32">
        <v>28769</v>
      </c>
    </row>
    <row r="173" spans="1:11" ht="12.75">
      <c r="A173" s="8">
        <v>2002</v>
      </c>
      <c r="B173" s="6" t="s">
        <v>32</v>
      </c>
      <c r="C173" s="7">
        <f t="shared" si="5"/>
        <v>97</v>
      </c>
      <c r="D173" s="7" t="s">
        <v>0</v>
      </c>
      <c r="E173" s="7" t="s">
        <v>0</v>
      </c>
      <c r="F173" s="7" t="s">
        <v>0</v>
      </c>
      <c r="G173" s="7" t="s">
        <v>0</v>
      </c>
      <c r="H173" s="7">
        <v>5</v>
      </c>
      <c r="I173" s="7">
        <v>13</v>
      </c>
      <c r="J173" s="7" t="s">
        <v>0</v>
      </c>
      <c r="K173" s="32">
        <v>79</v>
      </c>
    </row>
    <row r="174" spans="1:11" ht="12.75">
      <c r="A174" s="8">
        <v>2002</v>
      </c>
      <c r="B174" s="6" t="s">
        <v>33</v>
      </c>
      <c r="C174" s="7">
        <f t="shared" si="5"/>
        <v>14647</v>
      </c>
      <c r="D174" s="7">
        <v>1002</v>
      </c>
      <c r="E174" s="7">
        <v>11124</v>
      </c>
      <c r="F174" s="7" t="s">
        <v>0</v>
      </c>
      <c r="G174" s="7">
        <v>5</v>
      </c>
      <c r="H174" s="7" t="s">
        <v>0</v>
      </c>
      <c r="I174" s="7">
        <v>1</v>
      </c>
      <c r="J174" s="7" t="s">
        <v>0</v>
      </c>
      <c r="K174" s="32">
        <v>2515</v>
      </c>
    </row>
    <row r="175" spans="1:11" ht="12.75">
      <c r="A175" s="8">
        <v>2003</v>
      </c>
      <c r="B175" s="6" t="s">
        <v>21</v>
      </c>
      <c r="C175" s="7">
        <f t="shared" si="5"/>
        <v>24760</v>
      </c>
      <c r="D175" s="7" t="s">
        <v>0</v>
      </c>
      <c r="E175" s="7">
        <v>240</v>
      </c>
      <c r="F175" s="7">
        <v>7</v>
      </c>
      <c r="G175" s="7">
        <v>23869</v>
      </c>
      <c r="H175" s="7" t="s">
        <v>0</v>
      </c>
      <c r="I175" s="7" t="s">
        <v>0</v>
      </c>
      <c r="J175" s="7" t="s">
        <v>0</v>
      </c>
      <c r="K175" s="32">
        <v>644</v>
      </c>
    </row>
    <row r="176" spans="1:11" ht="12.75">
      <c r="A176" s="8">
        <v>2003</v>
      </c>
      <c r="B176" s="6" t="s">
        <v>22</v>
      </c>
      <c r="C176" s="7">
        <f t="shared" si="5"/>
        <v>973</v>
      </c>
      <c r="D176" s="7" t="s">
        <v>0</v>
      </c>
      <c r="E176" s="7">
        <v>2</v>
      </c>
      <c r="F176" s="7">
        <v>29</v>
      </c>
      <c r="G176" s="7">
        <v>265</v>
      </c>
      <c r="H176" s="7" t="s">
        <v>0</v>
      </c>
      <c r="I176" s="7" t="s">
        <v>0</v>
      </c>
      <c r="J176" s="7" t="s">
        <v>0</v>
      </c>
      <c r="K176" s="32">
        <v>677</v>
      </c>
    </row>
    <row r="177" spans="1:11" ht="12.75">
      <c r="A177" s="8">
        <v>2003</v>
      </c>
      <c r="B177" s="6" t="s">
        <v>23</v>
      </c>
      <c r="C177" s="7">
        <f t="shared" si="5"/>
        <v>2454</v>
      </c>
      <c r="D177" s="7">
        <v>1</v>
      </c>
      <c r="E177" s="7">
        <v>1182</v>
      </c>
      <c r="F177" s="7">
        <v>13</v>
      </c>
      <c r="G177" s="7">
        <v>95</v>
      </c>
      <c r="H177" s="7" t="s">
        <v>0</v>
      </c>
      <c r="I177" s="7" t="s">
        <v>0</v>
      </c>
      <c r="J177" s="7" t="s">
        <v>0</v>
      </c>
      <c r="K177" s="32">
        <v>1163</v>
      </c>
    </row>
    <row r="178" spans="1:11" ht="12.75">
      <c r="A178" s="8">
        <v>2003</v>
      </c>
      <c r="B178" s="6" t="s">
        <v>24</v>
      </c>
      <c r="C178" s="7">
        <f t="shared" si="5"/>
        <v>69103</v>
      </c>
      <c r="D178" s="7">
        <v>6</v>
      </c>
      <c r="E178" s="7">
        <v>1814</v>
      </c>
      <c r="F178" s="7">
        <v>57372</v>
      </c>
      <c r="G178" s="7">
        <v>298</v>
      </c>
      <c r="H178" s="7" t="s">
        <v>0</v>
      </c>
      <c r="I178" s="7">
        <v>12</v>
      </c>
      <c r="J178" s="7" t="s">
        <v>0</v>
      </c>
      <c r="K178" s="32">
        <v>9601</v>
      </c>
    </row>
    <row r="179" spans="1:11" ht="12.75">
      <c r="A179" s="8">
        <v>2003</v>
      </c>
      <c r="B179" s="6" t="s">
        <v>25</v>
      </c>
      <c r="C179" s="7">
        <f t="shared" si="5"/>
        <v>68343</v>
      </c>
      <c r="D179" s="7">
        <v>14697</v>
      </c>
      <c r="E179" s="7">
        <v>48194</v>
      </c>
      <c r="F179" s="7">
        <v>194</v>
      </c>
      <c r="G179" s="7">
        <v>7</v>
      </c>
      <c r="H179" s="7" t="s">
        <v>0</v>
      </c>
      <c r="I179" s="7" t="s">
        <v>0</v>
      </c>
      <c r="J179" s="7" t="s">
        <v>0</v>
      </c>
      <c r="K179" s="32">
        <v>5251</v>
      </c>
    </row>
    <row r="180" spans="1:11" ht="12.75">
      <c r="A180" s="8">
        <v>2003</v>
      </c>
      <c r="B180" s="6" t="s">
        <v>26</v>
      </c>
      <c r="C180" s="7">
        <f t="shared" si="5"/>
        <v>108995</v>
      </c>
      <c r="D180" s="7">
        <v>70711</v>
      </c>
      <c r="E180" s="7">
        <v>33059</v>
      </c>
      <c r="F180" s="7" t="s">
        <v>0</v>
      </c>
      <c r="G180" s="7" t="s">
        <v>0</v>
      </c>
      <c r="H180" s="7" t="s">
        <v>0</v>
      </c>
      <c r="I180" s="7">
        <v>1668</v>
      </c>
      <c r="J180" s="7" t="s">
        <v>0</v>
      </c>
      <c r="K180" s="32">
        <v>3557</v>
      </c>
    </row>
    <row r="181" spans="1:11" ht="12.75">
      <c r="A181" s="8">
        <v>2003</v>
      </c>
      <c r="B181" s="6" t="s">
        <v>27</v>
      </c>
      <c r="C181" s="7">
        <f t="shared" si="5"/>
        <v>378890</v>
      </c>
      <c r="D181" s="7">
        <v>358052</v>
      </c>
      <c r="E181" s="7">
        <v>17865</v>
      </c>
      <c r="F181" s="7" t="s">
        <v>0</v>
      </c>
      <c r="G181" s="7" t="s">
        <v>0</v>
      </c>
      <c r="H181" s="7">
        <v>48</v>
      </c>
      <c r="I181" s="7">
        <v>2136</v>
      </c>
      <c r="J181" s="7">
        <v>22</v>
      </c>
      <c r="K181" s="32">
        <v>767</v>
      </c>
    </row>
    <row r="182" spans="1:11" ht="12.75">
      <c r="A182" s="8">
        <v>2003</v>
      </c>
      <c r="B182" s="6" t="s">
        <v>28</v>
      </c>
      <c r="C182" s="7">
        <f t="shared" si="5"/>
        <v>770502</v>
      </c>
      <c r="D182" s="7">
        <v>607074</v>
      </c>
      <c r="E182" s="7">
        <v>161608</v>
      </c>
      <c r="F182" s="7" t="s">
        <v>0</v>
      </c>
      <c r="G182" s="7" t="s">
        <v>0</v>
      </c>
      <c r="H182" s="7">
        <v>232</v>
      </c>
      <c r="I182" s="7">
        <v>659</v>
      </c>
      <c r="J182" s="7">
        <v>178</v>
      </c>
      <c r="K182" s="32">
        <v>751</v>
      </c>
    </row>
    <row r="183" spans="1:11" ht="12.75">
      <c r="A183" s="8">
        <v>2003</v>
      </c>
      <c r="B183" s="6" t="s">
        <v>29</v>
      </c>
      <c r="C183" s="7">
        <f t="shared" si="5"/>
        <v>391764</v>
      </c>
      <c r="D183" s="7">
        <v>277384</v>
      </c>
      <c r="E183" s="7">
        <v>105808</v>
      </c>
      <c r="F183" s="7" t="s">
        <v>0</v>
      </c>
      <c r="G183" s="7" t="s">
        <v>0</v>
      </c>
      <c r="H183" s="7">
        <v>6038</v>
      </c>
      <c r="I183" s="7">
        <v>245</v>
      </c>
      <c r="J183" s="7">
        <v>140</v>
      </c>
      <c r="K183" s="32">
        <v>2149</v>
      </c>
    </row>
    <row r="184" spans="1:11" ht="12.75">
      <c r="A184" s="8">
        <v>2003</v>
      </c>
      <c r="B184" s="6" t="s">
        <v>30</v>
      </c>
      <c r="C184" s="7">
        <f t="shared" si="5"/>
        <v>179957</v>
      </c>
      <c r="D184" s="7">
        <v>117496</v>
      </c>
      <c r="E184" s="7">
        <v>55865</v>
      </c>
      <c r="F184" s="7" t="s">
        <v>0</v>
      </c>
      <c r="G184" s="7" t="s">
        <v>0</v>
      </c>
      <c r="H184" s="7">
        <v>4690</v>
      </c>
      <c r="I184" s="7">
        <v>345</v>
      </c>
      <c r="J184" s="7">
        <v>569</v>
      </c>
      <c r="K184" s="32">
        <v>992</v>
      </c>
    </row>
    <row r="185" spans="1:11" ht="12.75">
      <c r="A185" s="8">
        <v>2003</v>
      </c>
      <c r="B185" s="6" t="s">
        <v>31</v>
      </c>
      <c r="C185" s="7">
        <f t="shared" si="5"/>
        <v>35974</v>
      </c>
      <c r="D185" s="7" t="s">
        <v>0</v>
      </c>
      <c r="E185" s="7" t="s">
        <v>0</v>
      </c>
      <c r="F185" s="7" t="s">
        <v>0</v>
      </c>
      <c r="G185" s="7" t="s">
        <v>0</v>
      </c>
      <c r="H185" s="7">
        <v>4614</v>
      </c>
      <c r="I185" s="7">
        <v>5</v>
      </c>
      <c r="J185" s="7">
        <v>25</v>
      </c>
      <c r="K185" s="32">
        <v>31330</v>
      </c>
    </row>
    <row r="186" spans="1:11" ht="12.75">
      <c r="A186" s="8">
        <v>2003</v>
      </c>
      <c r="B186" s="6" t="s">
        <v>32</v>
      </c>
      <c r="C186" s="7">
        <f t="shared" si="5"/>
        <v>130</v>
      </c>
      <c r="D186" s="7" t="s">
        <v>0</v>
      </c>
      <c r="E186" s="7" t="s">
        <v>0</v>
      </c>
      <c r="F186" s="7" t="s">
        <v>0</v>
      </c>
      <c r="G186" s="7" t="s">
        <v>0</v>
      </c>
      <c r="H186" s="7">
        <v>5</v>
      </c>
      <c r="I186" s="7">
        <v>13</v>
      </c>
      <c r="J186" s="7" t="s">
        <v>0</v>
      </c>
      <c r="K186" s="32">
        <v>112</v>
      </c>
    </row>
    <row r="187" spans="1:11" ht="12.75">
      <c r="A187" s="8">
        <v>2003</v>
      </c>
      <c r="B187" s="6" t="s">
        <v>33</v>
      </c>
      <c r="C187" s="7">
        <f t="shared" si="5"/>
        <v>14585</v>
      </c>
      <c r="D187" s="7">
        <v>993</v>
      </c>
      <c r="E187" s="7">
        <v>11069</v>
      </c>
      <c r="F187" s="7" t="s">
        <v>0</v>
      </c>
      <c r="G187" s="7">
        <v>5</v>
      </c>
      <c r="H187" s="7" t="s">
        <v>0</v>
      </c>
      <c r="I187" s="7">
        <v>1</v>
      </c>
      <c r="J187" s="7" t="s">
        <v>0</v>
      </c>
      <c r="K187" s="32">
        <v>2517</v>
      </c>
    </row>
    <row r="188" spans="1:11" ht="12.75">
      <c r="A188" s="8">
        <v>2004</v>
      </c>
      <c r="B188" s="6" t="s">
        <v>21</v>
      </c>
      <c r="C188" s="7">
        <f t="shared" si="5"/>
        <v>24824.98</v>
      </c>
      <c r="D188" s="7" t="s">
        <v>0</v>
      </c>
      <c r="E188" s="7">
        <v>288.41</v>
      </c>
      <c r="F188" s="7">
        <v>9</v>
      </c>
      <c r="G188" s="7">
        <v>23872.17</v>
      </c>
      <c r="H188" s="7" t="s">
        <v>0</v>
      </c>
      <c r="I188" s="7">
        <v>0.4</v>
      </c>
      <c r="J188" s="7" t="s">
        <v>0</v>
      </c>
      <c r="K188" s="32">
        <v>655</v>
      </c>
    </row>
    <row r="189" spans="1:11" ht="12.75">
      <c r="A189" s="8">
        <v>2004</v>
      </c>
      <c r="B189" s="6" t="s">
        <v>22</v>
      </c>
      <c r="C189" s="7">
        <f t="shared" si="5"/>
        <v>1039.88</v>
      </c>
      <c r="D189" s="7" t="s">
        <v>0</v>
      </c>
      <c r="E189" s="7">
        <v>2</v>
      </c>
      <c r="F189" s="7">
        <v>29</v>
      </c>
      <c r="G189" s="7">
        <v>276.88</v>
      </c>
      <c r="H189" s="7" t="s">
        <v>0</v>
      </c>
      <c r="I189" s="7" t="s">
        <v>0</v>
      </c>
      <c r="J189" s="7" t="s">
        <v>0</v>
      </c>
      <c r="K189" s="32">
        <v>732</v>
      </c>
    </row>
    <row r="190" spans="1:11" ht="12.75">
      <c r="A190" s="8">
        <v>2004</v>
      </c>
      <c r="B190" s="6" t="s">
        <v>23</v>
      </c>
      <c r="C190" s="7">
        <f t="shared" si="5"/>
        <v>2595</v>
      </c>
      <c r="D190" s="7">
        <v>1</v>
      </c>
      <c r="E190" s="7">
        <v>1259.4</v>
      </c>
      <c r="F190" s="7">
        <v>16.5</v>
      </c>
      <c r="G190" s="7">
        <v>98.2</v>
      </c>
      <c r="H190" s="7" t="s">
        <v>0</v>
      </c>
      <c r="I190" s="7">
        <v>0.5</v>
      </c>
      <c r="J190" s="7" t="s">
        <v>0</v>
      </c>
      <c r="K190" s="32">
        <v>1219.4</v>
      </c>
    </row>
    <row r="191" spans="1:11" ht="12.75">
      <c r="A191" s="8">
        <v>2004</v>
      </c>
      <c r="B191" s="6" t="s">
        <v>24</v>
      </c>
      <c r="C191" s="7">
        <f t="shared" si="5"/>
        <v>74178.6</v>
      </c>
      <c r="D191" s="7">
        <v>6</v>
      </c>
      <c r="E191" s="7">
        <v>1845.74</v>
      </c>
      <c r="F191" s="7">
        <v>58252.9</v>
      </c>
      <c r="G191" s="7">
        <v>994.96</v>
      </c>
      <c r="H191" s="7" t="s">
        <v>0</v>
      </c>
      <c r="I191" s="7">
        <v>12</v>
      </c>
      <c r="J191" s="7" t="s">
        <v>0</v>
      </c>
      <c r="K191" s="32">
        <v>13067</v>
      </c>
    </row>
    <row r="192" spans="1:11" ht="12.75">
      <c r="A192" s="8">
        <v>2004</v>
      </c>
      <c r="B192" s="6" t="s">
        <v>25</v>
      </c>
      <c r="C192" s="7">
        <f t="shared" si="5"/>
        <v>52962.34808456998</v>
      </c>
      <c r="D192" s="7">
        <v>11045.681804</v>
      </c>
      <c r="E192" s="7">
        <v>36456.06628056998</v>
      </c>
      <c r="F192" s="7">
        <v>194</v>
      </c>
      <c r="G192" s="7">
        <v>7</v>
      </c>
      <c r="H192" s="7" t="s">
        <v>0</v>
      </c>
      <c r="I192" s="7">
        <v>7.2</v>
      </c>
      <c r="J192" s="7" t="s">
        <v>0</v>
      </c>
      <c r="K192" s="32">
        <v>5252.4</v>
      </c>
    </row>
    <row r="193" spans="1:11" ht="12.75">
      <c r="A193" s="8">
        <v>2004</v>
      </c>
      <c r="B193" s="6" t="s">
        <v>26</v>
      </c>
      <c r="C193" s="7">
        <f t="shared" si="5"/>
        <v>90216.168</v>
      </c>
      <c r="D193" s="7">
        <v>62126.9</v>
      </c>
      <c r="E193" s="7">
        <v>22656.388000000003</v>
      </c>
      <c r="F193" s="7" t="s">
        <v>0</v>
      </c>
      <c r="G193" s="7" t="s">
        <v>0</v>
      </c>
      <c r="H193" s="7" t="s">
        <v>0</v>
      </c>
      <c r="I193" s="7">
        <v>1600</v>
      </c>
      <c r="J193" s="7" t="s">
        <v>0</v>
      </c>
      <c r="K193" s="32">
        <v>3832.88</v>
      </c>
    </row>
    <row r="194" spans="1:11" ht="12.75">
      <c r="A194" s="8">
        <v>2004</v>
      </c>
      <c r="B194" s="6" t="s">
        <v>27</v>
      </c>
      <c r="C194" s="7">
        <f t="shared" si="5"/>
        <v>388123.2334146824</v>
      </c>
      <c r="D194" s="7">
        <v>361702.9017961556</v>
      </c>
      <c r="E194" s="7">
        <v>20456.00161852676</v>
      </c>
      <c r="F194" s="7" t="s">
        <v>0</v>
      </c>
      <c r="G194" s="7" t="s">
        <v>0</v>
      </c>
      <c r="H194" s="7">
        <v>43</v>
      </c>
      <c r="I194" s="7">
        <v>2838.5</v>
      </c>
      <c r="J194" s="7">
        <v>33</v>
      </c>
      <c r="K194" s="32">
        <v>3049.83</v>
      </c>
    </row>
    <row r="195" spans="1:11" ht="12.75">
      <c r="A195" s="8">
        <v>2004</v>
      </c>
      <c r="B195" s="6" t="s">
        <v>28</v>
      </c>
      <c r="C195" s="7">
        <f t="shared" si="5"/>
        <v>791831.0570502325</v>
      </c>
      <c r="D195" s="7">
        <v>606240.1276131817</v>
      </c>
      <c r="E195" s="7">
        <v>183328.82943705088</v>
      </c>
      <c r="F195" s="7" t="s">
        <v>0</v>
      </c>
      <c r="G195" s="7" t="s">
        <v>0</v>
      </c>
      <c r="H195" s="7">
        <v>274.9</v>
      </c>
      <c r="I195" s="7">
        <v>900.5</v>
      </c>
      <c r="J195" s="7">
        <v>166.6</v>
      </c>
      <c r="K195" s="32">
        <v>920.1</v>
      </c>
    </row>
    <row r="196" spans="1:11" ht="12.75">
      <c r="A196" s="8">
        <v>2004</v>
      </c>
      <c r="B196" s="6" t="s">
        <v>29</v>
      </c>
      <c r="C196" s="7">
        <f t="shared" si="5"/>
        <v>389945.8036253272</v>
      </c>
      <c r="D196" s="7">
        <v>249909.9831401202</v>
      </c>
      <c r="E196" s="7">
        <v>127454.480485207</v>
      </c>
      <c r="F196" s="7" t="s">
        <v>0</v>
      </c>
      <c r="G196" s="7" t="s">
        <v>0</v>
      </c>
      <c r="H196" s="7">
        <v>6616</v>
      </c>
      <c r="I196" s="7">
        <v>129</v>
      </c>
      <c r="J196" s="7">
        <v>372.1</v>
      </c>
      <c r="K196" s="32">
        <v>5464.24</v>
      </c>
    </row>
    <row r="197" spans="1:11" ht="12.75">
      <c r="A197" s="8">
        <v>2004</v>
      </c>
      <c r="B197" s="6" t="s">
        <v>30</v>
      </c>
      <c r="C197" s="7">
        <f t="shared" si="5"/>
        <v>208824.79000000007</v>
      </c>
      <c r="D197" s="7">
        <v>116404.16700000003</v>
      </c>
      <c r="E197" s="7">
        <v>84974.58300000003</v>
      </c>
      <c r="F197" s="7" t="s">
        <v>0</v>
      </c>
      <c r="G197" s="7" t="s">
        <v>0</v>
      </c>
      <c r="H197" s="7">
        <v>4788.6</v>
      </c>
      <c r="I197" s="7">
        <v>500.8</v>
      </c>
      <c r="J197" s="7">
        <v>579</v>
      </c>
      <c r="K197" s="32">
        <v>1577.64</v>
      </c>
    </row>
    <row r="198" spans="1:11" ht="12.75">
      <c r="A198" s="8">
        <v>2004</v>
      </c>
      <c r="B198" s="6" t="s">
        <v>31</v>
      </c>
      <c r="C198" s="7">
        <f>SUM(D198:K198)</f>
        <v>39543.51</v>
      </c>
      <c r="D198" s="7" t="s">
        <v>0</v>
      </c>
      <c r="E198" s="7" t="s">
        <v>0</v>
      </c>
      <c r="F198" s="7" t="s">
        <v>0</v>
      </c>
      <c r="G198" s="7" t="s">
        <v>0</v>
      </c>
      <c r="H198" s="7">
        <v>4731.75</v>
      </c>
      <c r="I198" s="7">
        <v>5</v>
      </c>
      <c r="J198" s="7">
        <v>25</v>
      </c>
      <c r="K198" s="32">
        <v>34781.76</v>
      </c>
    </row>
    <row r="199" spans="1:11" ht="12.75">
      <c r="A199" s="8">
        <v>2004</v>
      </c>
      <c r="B199" s="6" t="s">
        <v>32</v>
      </c>
      <c r="C199" s="7">
        <f>SUM(D199:K199)</f>
        <v>158</v>
      </c>
      <c r="D199" s="7" t="s">
        <v>0</v>
      </c>
      <c r="E199" s="7" t="s">
        <v>0</v>
      </c>
      <c r="F199" s="7" t="s">
        <v>0</v>
      </c>
      <c r="G199" s="7" t="s">
        <v>0</v>
      </c>
      <c r="H199" s="7">
        <v>5.1</v>
      </c>
      <c r="I199" s="7">
        <v>13.085</v>
      </c>
      <c r="J199" s="7" t="s">
        <v>0</v>
      </c>
      <c r="K199" s="32">
        <v>139.815</v>
      </c>
    </row>
    <row r="200" spans="1:11" ht="12.75">
      <c r="A200" s="8">
        <v>2004</v>
      </c>
      <c r="B200" s="6" t="s">
        <v>33</v>
      </c>
      <c r="C200" s="7">
        <f>SUM(D200:K200)</f>
        <v>14403.94</v>
      </c>
      <c r="D200" s="7">
        <v>993</v>
      </c>
      <c r="E200" s="7">
        <v>10881.44</v>
      </c>
      <c r="F200" s="7" t="s">
        <v>0</v>
      </c>
      <c r="G200" s="7">
        <v>5</v>
      </c>
      <c r="H200" s="7" t="s">
        <v>0</v>
      </c>
      <c r="I200" s="7">
        <v>1</v>
      </c>
      <c r="J200" s="7" t="s">
        <v>0</v>
      </c>
      <c r="K200" s="32">
        <v>2523.5</v>
      </c>
    </row>
    <row r="201" spans="1:11" ht="12.75">
      <c r="A201" s="8">
        <v>2005</v>
      </c>
      <c r="B201" s="6" t="s">
        <v>21</v>
      </c>
      <c r="C201" s="7">
        <f aca="true" t="shared" si="6" ref="C201:C213">SUM(D201:K201)</f>
        <v>24866</v>
      </c>
      <c r="D201" s="9" t="s">
        <v>0</v>
      </c>
      <c r="E201" s="7">
        <v>309</v>
      </c>
      <c r="F201" s="7">
        <v>9</v>
      </c>
      <c r="G201" s="7">
        <v>23881</v>
      </c>
      <c r="H201" s="9" t="s">
        <v>0</v>
      </c>
      <c r="I201" s="7">
        <v>1</v>
      </c>
      <c r="J201" s="7" t="s">
        <v>0</v>
      </c>
      <c r="K201" s="32">
        <v>666</v>
      </c>
    </row>
    <row r="202" spans="1:11" ht="12.75">
      <c r="A202" s="8">
        <v>2005</v>
      </c>
      <c r="B202" s="6" t="s">
        <v>22</v>
      </c>
      <c r="C202" s="7">
        <f t="shared" si="6"/>
        <v>1113</v>
      </c>
      <c r="D202" s="9" t="s">
        <v>0</v>
      </c>
      <c r="E202" s="7">
        <v>2</v>
      </c>
      <c r="F202" s="7">
        <v>36</v>
      </c>
      <c r="G202" s="7">
        <v>301</v>
      </c>
      <c r="H202" s="9" t="s">
        <v>0</v>
      </c>
      <c r="I202" s="9" t="s">
        <v>0</v>
      </c>
      <c r="J202" s="7" t="s">
        <v>0</v>
      </c>
      <c r="K202" s="32">
        <v>774</v>
      </c>
    </row>
    <row r="203" spans="1:11" ht="12.75">
      <c r="A203" s="8">
        <v>2005</v>
      </c>
      <c r="B203" s="6" t="s">
        <v>23</v>
      </c>
      <c r="C203" s="7">
        <f t="shared" si="6"/>
        <v>2916</v>
      </c>
      <c r="D203" s="7">
        <v>1</v>
      </c>
      <c r="E203" s="7">
        <v>1325</v>
      </c>
      <c r="F203" s="7">
        <v>20</v>
      </c>
      <c r="G203" s="7">
        <v>294</v>
      </c>
      <c r="H203" s="9" t="s">
        <v>0</v>
      </c>
      <c r="I203" s="7">
        <v>1</v>
      </c>
      <c r="J203" s="7" t="s">
        <v>0</v>
      </c>
      <c r="K203" s="32">
        <v>1275</v>
      </c>
    </row>
    <row r="204" spans="1:11" ht="12.75">
      <c r="A204" s="8">
        <v>2005</v>
      </c>
      <c r="B204" s="6" t="s">
        <v>24</v>
      </c>
      <c r="C204" s="7">
        <f t="shared" si="6"/>
        <v>76359</v>
      </c>
      <c r="D204" s="7">
        <v>6</v>
      </c>
      <c r="E204" s="7">
        <v>1839</v>
      </c>
      <c r="F204" s="7">
        <v>58253</v>
      </c>
      <c r="G204" s="7">
        <v>1511</v>
      </c>
      <c r="H204" s="9" t="s">
        <v>0</v>
      </c>
      <c r="I204" s="7">
        <v>12</v>
      </c>
      <c r="J204" s="7" t="s">
        <v>0</v>
      </c>
      <c r="K204" s="32">
        <v>14738</v>
      </c>
    </row>
    <row r="205" spans="1:11" ht="12.75">
      <c r="A205" s="8">
        <v>2005</v>
      </c>
      <c r="B205" s="6" t="s">
        <v>25</v>
      </c>
      <c r="C205" s="7">
        <f t="shared" si="6"/>
        <v>50477</v>
      </c>
      <c r="D205" s="7">
        <v>11013</v>
      </c>
      <c r="E205" s="7">
        <v>36340</v>
      </c>
      <c r="F205" s="7">
        <v>194</v>
      </c>
      <c r="G205" s="7">
        <v>7</v>
      </c>
      <c r="H205" s="9" t="s">
        <v>0</v>
      </c>
      <c r="I205" s="7">
        <v>7</v>
      </c>
      <c r="J205" s="7" t="s">
        <v>0</v>
      </c>
      <c r="K205" s="32">
        <v>2916</v>
      </c>
    </row>
    <row r="206" spans="1:11" ht="12.75">
      <c r="A206" s="8">
        <v>2005</v>
      </c>
      <c r="B206" s="6" t="s">
        <v>26</v>
      </c>
      <c r="C206" s="7">
        <f t="shared" si="6"/>
        <v>94356</v>
      </c>
      <c r="D206" s="7">
        <v>63204</v>
      </c>
      <c r="E206" s="7">
        <v>24786</v>
      </c>
      <c r="F206" s="9" t="s">
        <v>0</v>
      </c>
      <c r="G206" s="9" t="s">
        <v>0</v>
      </c>
      <c r="H206" s="9" t="s">
        <v>0</v>
      </c>
      <c r="I206" s="7">
        <v>1585</v>
      </c>
      <c r="J206" s="7" t="s">
        <v>0</v>
      </c>
      <c r="K206" s="32">
        <v>4781</v>
      </c>
    </row>
    <row r="207" spans="1:11" ht="12.75">
      <c r="A207" s="8">
        <v>2005</v>
      </c>
      <c r="B207" s="6" t="s">
        <v>27</v>
      </c>
      <c r="C207" s="7">
        <f t="shared" si="6"/>
        <v>401105</v>
      </c>
      <c r="D207" s="7">
        <v>369932</v>
      </c>
      <c r="E207" s="7">
        <v>24934</v>
      </c>
      <c r="F207" s="9" t="s">
        <v>0</v>
      </c>
      <c r="G207" s="9" t="s">
        <v>0</v>
      </c>
      <c r="H207" s="7">
        <v>43</v>
      </c>
      <c r="I207" s="7">
        <v>2832</v>
      </c>
      <c r="J207" s="7" t="s">
        <v>0</v>
      </c>
      <c r="K207" s="32">
        <v>3364</v>
      </c>
    </row>
    <row r="208" spans="1:11" ht="12.75">
      <c r="A208" s="8">
        <v>2005</v>
      </c>
      <c r="B208" s="6" t="s">
        <v>28</v>
      </c>
      <c r="C208" s="7">
        <f t="shared" si="6"/>
        <v>797900</v>
      </c>
      <c r="D208" s="7">
        <v>608374</v>
      </c>
      <c r="E208" s="7">
        <v>187276</v>
      </c>
      <c r="F208" s="9" t="s">
        <v>0</v>
      </c>
      <c r="G208" s="9" t="s">
        <v>0</v>
      </c>
      <c r="H208" s="7">
        <v>269</v>
      </c>
      <c r="I208" s="7">
        <v>881</v>
      </c>
      <c r="J208" s="7" t="s">
        <v>0</v>
      </c>
      <c r="K208" s="32">
        <v>1100</v>
      </c>
    </row>
    <row r="209" spans="1:11" ht="12.75">
      <c r="A209" s="8">
        <v>2005</v>
      </c>
      <c r="B209" s="6" t="s">
        <v>29</v>
      </c>
      <c r="C209" s="7">
        <f t="shared" si="6"/>
        <v>420181</v>
      </c>
      <c r="D209" s="7">
        <v>253976</v>
      </c>
      <c r="E209" s="7">
        <v>150825</v>
      </c>
      <c r="F209" s="9" t="s">
        <v>0</v>
      </c>
      <c r="G209" s="9" t="s">
        <v>0</v>
      </c>
      <c r="H209" s="7">
        <v>6921</v>
      </c>
      <c r="I209" s="7">
        <v>134</v>
      </c>
      <c r="J209" s="7" t="s">
        <v>0</v>
      </c>
      <c r="K209" s="32">
        <v>8325</v>
      </c>
    </row>
    <row r="210" spans="1:11" ht="12.75">
      <c r="A210" s="8">
        <v>2005</v>
      </c>
      <c r="B210" s="6" t="s">
        <v>30</v>
      </c>
      <c r="C210" s="7">
        <f t="shared" si="6"/>
        <v>209986</v>
      </c>
      <c r="D210" s="7">
        <v>117070</v>
      </c>
      <c r="E210" s="7">
        <v>86453</v>
      </c>
      <c r="F210" s="9" t="s">
        <v>0</v>
      </c>
      <c r="G210" s="9" t="s">
        <v>0</v>
      </c>
      <c r="H210" s="7">
        <v>4711</v>
      </c>
      <c r="I210" s="7">
        <v>511</v>
      </c>
      <c r="J210" s="7" t="s">
        <v>0</v>
      </c>
      <c r="K210" s="32">
        <v>1241</v>
      </c>
    </row>
    <row r="211" spans="1:11" ht="12.75">
      <c r="A211" s="8">
        <v>2005</v>
      </c>
      <c r="B211" s="6" t="s">
        <v>31</v>
      </c>
      <c r="C211" s="7">
        <f t="shared" si="6"/>
        <v>42364</v>
      </c>
      <c r="D211" s="9" t="s">
        <v>0</v>
      </c>
      <c r="E211" s="9" t="s">
        <v>0</v>
      </c>
      <c r="F211" s="9" t="s">
        <v>0</v>
      </c>
      <c r="G211" s="9" t="s">
        <v>0</v>
      </c>
      <c r="H211" s="7">
        <v>4819</v>
      </c>
      <c r="I211" s="7">
        <v>5</v>
      </c>
      <c r="J211" s="7" t="s">
        <v>0</v>
      </c>
      <c r="K211" s="32">
        <v>37540</v>
      </c>
    </row>
    <row r="212" spans="1:11" ht="12.75">
      <c r="A212" s="8">
        <v>2005</v>
      </c>
      <c r="B212" s="6" t="s">
        <v>32</v>
      </c>
      <c r="C212" s="7">
        <f t="shared" si="6"/>
        <v>203</v>
      </c>
      <c r="D212" s="9" t="s">
        <v>0</v>
      </c>
      <c r="E212" s="9" t="s">
        <v>0</v>
      </c>
      <c r="F212" s="9" t="s">
        <v>0</v>
      </c>
      <c r="G212" s="9" t="s">
        <v>0</v>
      </c>
      <c r="H212" s="7">
        <v>6</v>
      </c>
      <c r="I212" s="7">
        <v>13</v>
      </c>
      <c r="J212" s="7" t="s">
        <v>0</v>
      </c>
      <c r="K212" s="32">
        <v>184</v>
      </c>
    </row>
    <row r="213" spans="1:11" ht="12.75">
      <c r="A213" s="8">
        <v>2005</v>
      </c>
      <c r="B213" s="6" t="s">
        <v>33</v>
      </c>
      <c r="C213" s="7">
        <f t="shared" si="6"/>
        <v>13497</v>
      </c>
      <c r="D213" s="7">
        <v>993</v>
      </c>
      <c r="E213" s="7">
        <v>10968</v>
      </c>
      <c r="F213" s="9" t="s">
        <v>0</v>
      </c>
      <c r="G213" s="7">
        <v>5</v>
      </c>
      <c r="H213" s="9" t="s">
        <v>0</v>
      </c>
      <c r="I213" s="7">
        <v>1</v>
      </c>
      <c r="J213" s="7" t="s">
        <v>0</v>
      </c>
      <c r="K213" s="32">
        <v>1530</v>
      </c>
    </row>
    <row r="214" spans="1:11" ht="12.75">
      <c r="A214" s="8">
        <v>2006</v>
      </c>
      <c r="B214" s="6" t="s">
        <v>21</v>
      </c>
      <c r="C214" s="7">
        <f aca="true" t="shared" si="7" ref="C214:C240">SUM(D214:K214)</f>
        <v>24896</v>
      </c>
      <c r="D214" s="9" t="s">
        <v>0</v>
      </c>
      <c r="E214" s="7">
        <v>328</v>
      </c>
      <c r="F214" s="9">
        <v>9</v>
      </c>
      <c r="G214" s="7">
        <f>20635+3246</f>
        <v>23881</v>
      </c>
      <c r="H214" s="9" t="s">
        <v>0</v>
      </c>
      <c r="I214" s="7">
        <v>1</v>
      </c>
      <c r="J214" s="7" t="s">
        <v>0</v>
      </c>
      <c r="K214" s="32">
        <v>677</v>
      </c>
    </row>
    <row r="215" spans="1:11" ht="12.75">
      <c r="A215" s="8">
        <v>2006</v>
      </c>
      <c r="B215" s="6" t="s">
        <v>22</v>
      </c>
      <c r="C215" s="7">
        <f t="shared" si="7"/>
        <v>1154</v>
      </c>
      <c r="D215" s="9" t="s">
        <v>0</v>
      </c>
      <c r="E215" s="7">
        <v>2</v>
      </c>
      <c r="F215" s="9">
        <v>40</v>
      </c>
      <c r="G215" s="7">
        <f>41+280</f>
        <v>321</v>
      </c>
      <c r="H215" s="9" t="s">
        <v>0</v>
      </c>
      <c r="I215" s="7">
        <v>0</v>
      </c>
      <c r="J215" s="7" t="s">
        <v>0</v>
      </c>
      <c r="K215" s="32">
        <v>791</v>
      </c>
    </row>
    <row r="216" spans="1:11" ht="12.75">
      <c r="A216" s="8">
        <v>2006</v>
      </c>
      <c r="B216" s="6" t="s">
        <v>23</v>
      </c>
      <c r="C216" s="7">
        <f t="shared" si="7"/>
        <v>3176</v>
      </c>
      <c r="D216" s="9" t="s">
        <v>0</v>
      </c>
      <c r="E216" s="7">
        <v>1366</v>
      </c>
      <c r="F216" s="9">
        <v>29</v>
      </c>
      <c r="G216" s="7">
        <f>12+371</f>
        <v>383</v>
      </c>
      <c r="H216" s="9" t="s">
        <v>0</v>
      </c>
      <c r="I216" s="7">
        <v>1</v>
      </c>
      <c r="J216" s="7" t="s">
        <v>0</v>
      </c>
      <c r="K216" s="32">
        <v>1397</v>
      </c>
    </row>
    <row r="217" spans="1:11" ht="12.75">
      <c r="A217" s="8">
        <v>2006</v>
      </c>
      <c r="B217" s="6" t="s">
        <v>24</v>
      </c>
      <c r="C217" s="7">
        <f t="shared" si="7"/>
        <v>83221</v>
      </c>
      <c r="D217" s="9" t="s">
        <v>0</v>
      </c>
      <c r="E217" s="7">
        <v>2359</v>
      </c>
      <c r="F217" s="9">
        <v>61509</v>
      </c>
      <c r="G217" s="7">
        <f>478+1340</f>
        <v>1818</v>
      </c>
      <c r="H217" s="9" t="s">
        <v>0</v>
      </c>
      <c r="I217" s="7">
        <v>12</v>
      </c>
      <c r="J217" s="7" t="s">
        <v>0</v>
      </c>
      <c r="K217" s="32">
        <v>17523</v>
      </c>
    </row>
    <row r="218" spans="1:11" ht="12.75">
      <c r="A218" s="8">
        <v>2006</v>
      </c>
      <c r="B218" s="6" t="s">
        <v>25</v>
      </c>
      <c r="C218" s="7">
        <f t="shared" si="7"/>
        <v>50293</v>
      </c>
      <c r="D218" s="7">
        <v>10515</v>
      </c>
      <c r="E218" s="7">
        <v>38820</v>
      </c>
      <c r="F218" s="9">
        <v>194</v>
      </c>
      <c r="G218" s="7">
        <v>7</v>
      </c>
      <c r="H218" s="9" t="s">
        <v>0</v>
      </c>
      <c r="I218" s="7">
        <v>7</v>
      </c>
      <c r="J218" s="7" t="s">
        <v>0</v>
      </c>
      <c r="K218" s="32">
        <v>750</v>
      </c>
    </row>
    <row r="219" spans="1:11" ht="12.75">
      <c r="A219" s="8">
        <v>2006</v>
      </c>
      <c r="B219" s="6" t="s">
        <v>26</v>
      </c>
      <c r="C219" s="7">
        <f t="shared" si="7"/>
        <v>98938</v>
      </c>
      <c r="D219" s="7">
        <v>65088</v>
      </c>
      <c r="E219" s="7">
        <v>30932</v>
      </c>
      <c r="F219" s="9" t="s">
        <v>0</v>
      </c>
      <c r="G219" s="7" t="s">
        <v>0</v>
      </c>
      <c r="H219" s="9" t="s">
        <v>0</v>
      </c>
      <c r="I219" s="7">
        <v>1590</v>
      </c>
      <c r="J219" s="7" t="s">
        <v>0</v>
      </c>
      <c r="K219" s="32">
        <v>1328</v>
      </c>
    </row>
    <row r="220" spans="1:11" ht="12.75">
      <c r="A220" s="8">
        <v>2006</v>
      </c>
      <c r="B220" s="6" t="s">
        <v>27</v>
      </c>
      <c r="C220" s="7">
        <f t="shared" si="7"/>
        <v>409075</v>
      </c>
      <c r="D220" s="7">
        <v>373505</v>
      </c>
      <c r="E220" s="7">
        <v>31051</v>
      </c>
      <c r="F220" s="9" t="s">
        <v>0</v>
      </c>
      <c r="G220" s="7" t="s">
        <v>0</v>
      </c>
      <c r="H220" s="9">
        <v>216</v>
      </c>
      <c r="I220" s="7">
        <v>2896</v>
      </c>
      <c r="J220" s="7" t="s">
        <v>0</v>
      </c>
      <c r="K220" s="32">
        <v>1407</v>
      </c>
    </row>
    <row r="221" spans="1:11" ht="12.75">
      <c r="A221" s="8">
        <v>2006</v>
      </c>
      <c r="B221" s="6" t="s">
        <v>28</v>
      </c>
      <c r="C221" s="7">
        <f t="shared" si="7"/>
        <v>832803</v>
      </c>
      <c r="D221" s="7">
        <v>615214</v>
      </c>
      <c r="E221" s="7">
        <v>215438</v>
      </c>
      <c r="F221" s="9" t="s">
        <v>0</v>
      </c>
      <c r="G221" s="7" t="s">
        <v>0</v>
      </c>
      <c r="H221" s="9">
        <v>295</v>
      </c>
      <c r="I221" s="7">
        <v>881</v>
      </c>
      <c r="J221" s="7" t="s">
        <v>0</v>
      </c>
      <c r="K221" s="32">
        <v>975</v>
      </c>
    </row>
    <row r="222" spans="1:11" ht="12.75">
      <c r="A222" s="8">
        <v>2006</v>
      </c>
      <c r="B222" s="6" t="s">
        <v>29</v>
      </c>
      <c r="C222" s="7">
        <f t="shared" si="7"/>
        <v>420604</v>
      </c>
      <c r="D222" s="7">
        <v>257540</v>
      </c>
      <c r="E222" s="7">
        <v>153658</v>
      </c>
      <c r="F222" s="9" t="s">
        <v>0</v>
      </c>
      <c r="G222" s="7" t="s">
        <v>0</v>
      </c>
      <c r="H222" s="9">
        <v>7153</v>
      </c>
      <c r="I222" s="7">
        <v>290</v>
      </c>
      <c r="J222" s="7" t="s">
        <v>0</v>
      </c>
      <c r="K222" s="32">
        <v>1963</v>
      </c>
    </row>
    <row r="223" spans="1:11" ht="12.75">
      <c r="A223" s="8">
        <v>2006</v>
      </c>
      <c r="B223" s="6" t="s">
        <v>30</v>
      </c>
      <c r="C223" s="7">
        <f t="shared" si="7"/>
        <v>223299</v>
      </c>
      <c r="D223" s="7">
        <v>116521</v>
      </c>
      <c r="E223" s="7">
        <v>99996</v>
      </c>
      <c r="F223" s="9" t="s">
        <v>0</v>
      </c>
      <c r="G223" s="7" t="s">
        <v>0</v>
      </c>
      <c r="H223" s="9">
        <v>4692</v>
      </c>
      <c r="I223" s="7">
        <v>476</v>
      </c>
      <c r="J223" s="7" t="s">
        <v>0</v>
      </c>
      <c r="K223" s="32">
        <v>1614</v>
      </c>
    </row>
    <row r="224" spans="1:11" ht="12.75">
      <c r="A224" s="8">
        <v>2006</v>
      </c>
      <c r="B224" s="6" t="s">
        <v>31</v>
      </c>
      <c r="C224" s="7">
        <f t="shared" si="7"/>
        <v>40238</v>
      </c>
      <c r="D224" s="9" t="s">
        <v>0</v>
      </c>
      <c r="E224" s="9" t="s">
        <v>0</v>
      </c>
      <c r="F224" s="9" t="s">
        <v>0</v>
      </c>
      <c r="G224" s="7" t="s">
        <v>0</v>
      </c>
      <c r="H224" s="9">
        <v>4692</v>
      </c>
      <c r="I224" s="7">
        <v>5</v>
      </c>
      <c r="J224" s="7" t="s">
        <v>0</v>
      </c>
      <c r="K224" s="32">
        <v>35541</v>
      </c>
    </row>
    <row r="225" spans="1:11" ht="12.75">
      <c r="A225" s="8">
        <v>2006</v>
      </c>
      <c r="B225" s="6" t="s">
        <v>32</v>
      </c>
      <c r="C225" s="7">
        <f t="shared" si="7"/>
        <v>233</v>
      </c>
      <c r="D225" s="9" t="s">
        <v>0</v>
      </c>
      <c r="E225" s="9" t="s">
        <v>0</v>
      </c>
      <c r="F225" s="9" t="s">
        <v>0</v>
      </c>
      <c r="G225" s="7" t="s">
        <v>0</v>
      </c>
      <c r="H225" s="9">
        <v>6</v>
      </c>
      <c r="I225" s="7">
        <v>13</v>
      </c>
      <c r="J225" s="7" t="s">
        <v>0</v>
      </c>
      <c r="K225" s="32">
        <v>214</v>
      </c>
    </row>
    <row r="226" spans="1:11" ht="12.75">
      <c r="A226" s="8">
        <v>2006</v>
      </c>
      <c r="B226" s="6" t="s">
        <v>33</v>
      </c>
      <c r="C226" s="7">
        <f t="shared" si="7"/>
        <v>13658</v>
      </c>
      <c r="D226" s="9" t="s">
        <v>0</v>
      </c>
      <c r="E226" s="7">
        <v>11128</v>
      </c>
      <c r="F226" s="9" t="s">
        <v>0</v>
      </c>
      <c r="G226" s="7">
        <v>5</v>
      </c>
      <c r="H226" s="9" t="s">
        <v>0</v>
      </c>
      <c r="I226" s="7">
        <v>1</v>
      </c>
      <c r="J226" s="7" t="s">
        <v>0</v>
      </c>
      <c r="K226" s="32">
        <v>2524</v>
      </c>
    </row>
    <row r="227" spans="1:11" ht="12.75">
      <c r="A227" s="8">
        <v>2007</v>
      </c>
      <c r="B227" s="6" t="s">
        <v>21</v>
      </c>
      <c r="C227" s="7">
        <f t="shared" si="7"/>
        <v>24895</v>
      </c>
      <c r="D227" s="9" t="s">
        <v>0</v>
      </c>
      <c r="E227" s="7">
        <v>328</v>
      </c>
      <c r="F227" s="9">
        <v>9</v>
      </c>
      <c r="G227" s="7">
        <f>20635+3246</f>
        <v>23881</v>
      </c>
      <c r="H227" s="7" t="s">
        <v>0</v>
      </c>
      <c r="I227" s="33" t="s">
        <v>0</v>
      </c>
      <c r="J227" s="7" t="s">
        <v>0</v>
      </c>
      <c r="K227" s="32">
        <v>677</v>
      </c>
    </row>
    <row r="228" spans="1:11" ht="12.75">
      <c r="A228" s="8">
        <v>2007</v>
      </c>
      <c r="B228" s="6" t="s">
        <v>22</v>
      </c>
      <c r="C228" s="7">
        <f t="shared" si="7"/>
        <v>1196</v>
      </c>
      <c r="D228" s="9" t="s">
        <v>0</v>
      </c>
      <c r="E228" s="7">
        <v>2</v>
      </c>
      <c r="F228" s="9">
        <v>44</v>
      </c>
      <c r="G228" s="7">
        <f>47+302</f>
        <v>349</v>
      </c>
      <c r="H228" s="7" t="s">
        <v>0</v>
      </c>
      <c r="I228" s="7" t="s">
        <v>0</v>
      </c>
      <c r="J228" s="7" t="s">
        <v>0</v>
      </c>
      <c r="K228" s="32">
        <v>801</v>
      </c>
    </row>
    <row r="229" spans="1:11" ht="12.75">
      <c r="A229" s="8">
        <v>2007</v>
      </c>
      <c r="B229" s="6" t="s">
        <v>23</v>
      </c>
      <c r="C229" s="7">
        <f t="shared" si="7"/>
        <v>3300</v>
      </c>
      <c r="D229" s="9" t="s">
        <v>0</v>
      </c>
      <c r="E229" s="7">
        <v>1404</v>
      </c>
      <c r="F229" s="9">
        <v>30</v>
      </c>
      <c r="G229" s="7">
        <f>12+413</f>
        <v>425</v>
      </c>
      <c r="H229" s="7" t="s">
        <v>0</v>
      </c>
      <c r="I229" s="33" t="s">
        <v>0</v>
      </c>
      <c r="J229" s="7" t="s">
        <v>0</v>
      </c>
      <c r="K229" s="32">
        <v>1441</v>
      </c>
    </row>
    <row r="230" spans="1:11" ht="12.75">
      <c r="A230" s="8">
        <v>2007</v>
      </c>
      <c r="B230" s="6" t="s">
        <v>24</v>
      </c>
      <c r="C230" s="7">
        <f t="shared" si="7"/>
        <v>82745</v>
      </c>
      <c r="D230" s="9" t="s">
        <v>0</v>
      </c>
      <c r="E230" s="7">
        <v>2634</v>
      </c>
      <c r="F230" s="9">
        <v>58768</v>
      </c>
      <c r="G230" s="7">
        <v>1139</v>
      </c>
      <c r="H230" s="7" t="s">
        <v>0</v>
      </c>
      <c r="I230" s="7" t="s">
        <v>0</v>
      </c>
      <c r="J230" s="7" t="s">
        <v>0</v>
      </c>
      <c r="K230" s="32">
        <v>20204</v>
      </c>
    </row>
    <row r="231" spans="1:11" ht="12.75">
      <c r="A231" s="8">
        <v>2007</v>
      </c>
      <c r="B231" s="6" t="s">
        <v>25</v>
      </c>
      <c r="C231" s="7">
        <f t="shared" si="7"/>
        <v>51751</v>
      </c>
      <c r="D231" s="9">
        <v>10903</v>
      </c>
      <c r="E231" s="7">
        <v>39065</v>
      </c>
      <c r="F231" s="9" t="s">
        <v>0</v>
      </c>
      <c r="G231" s="7" t="s">
        <v>0</v>
      </c>
      <c r="H231" s="7" t="s">
        <v>0</v>
      </c>
      <c r="I231" s="7">
        <v>7</v>
      </c>
      <c r="J231" s="7" t="s">
        <v>0</v>
      </c>
      <c r="K231" s="32">
        <v>1776</v>
      </c>
    </row>
    <row r="232" spans="1:11" ht="12.75">
      <c r="A232" s="8">
        <v>2007</v>
      </c>
      <c r="B232" s="6" t="s">
        <v>26</v>
      </c>
      <c r="C232" s="7">
        <f t="shared" si="7"/>
        <v>102457</v>
      </c>
      <c r="D232" s="9">
        <v>66380</v>
      </c>
      <c r="E232" s="7">
        <f>34153+17</f>
        <v>34170</v>
      </c>
      <c r="F232" s="9" t="s">
        <v>0</v>
      </c>
      <c r="G232" s="7" t="s">
        <v>0</v>
      </c>
      <c r="H232" s="7" t="s">
        <v>0</v>
      </c>
      <c r="I232" s="7">
        <v>1520</v>
      </c>
      <c r="J232" s="7" t="s">
        <v>0</v>
      </c>
      <c r="K232" s="32">
        <v>387</v>
      </c>
    </row>
    <row r="233" spans="1:11" ht="12.75">
      <c r="A233" s="8">
        <v>2007</v>
      </c>
      <c r="B233" s="6" t="s">
        <v>27</v>
      </c>
      <c r="C233" s="7">
        <f t="shared" si="7"/>
        <v>432638</v>
      </c>
      <c r="D233" s="9">
        <v>389434</v>
      </c>
      <c r="E233" s="7">
        <f>37565+631</f>
        <v>38196</v>
      </c>
      <c r="F233" s="9" t="s">
        <v>0</v>
      </c>
      <c r="G233" s="7" t="s">
        <v>0</v>
      </c>
      <c r="H233" s="9">
        <v>219</v>
      </c>
      <c r="I233" s="7">
        <v>2830</v>
      </c>
      <c r="J233" s="7" t="s">
        <v>0</v>
      </c>
      <c r="K233" s="32">
        <v>1959</v>
      </c>
    </row>
    <row r="234" spans="1:11" ht="12.75">
      <c r="A234" s="8">
        <v>2007</v>
      </c>
      <c r="B234" s="6" t="s">
        <v>28</v>
      </c>
      <c r="C234" s="7">
        <f t="shared" si="7"/>
        <v>858592</v>
      </c>
      <c r="D234" s="9">
        <v>610124</v>
      </c>
      <c r="E234" s="7">
        <f>195198+45275</f>
        <v>240473</v>
      </c>
      <c r="F234" s="9" t="s">
        <v>0</v>
      </c>
      <c r="G234" s="7" t="s">
        <v>0</v>
      </c>
      <c r="H234" s="9">
        <v>383</v>
      </c>
      <c r="I234" s="7">
        <v>1084</v>
      </c>
      <c r="J234" s="7" t="s">
        <v>0</v>
      </c>
      <c r="K234" s="32">
        <f>6356+172</f>
        <v>6528</v>
      </c>
    </row>
    <row r="235" spans="1:11" ht="12.75">
      <c r="A235" s="8">
        <v>2007</v>
      </c>
      <c r="B235" s="6" t="s">
        <v>29</v>
      </c>
      <c r="C235" s="7">
        <f t="shared" si="7"/>
        <v>442106</v>
      </c>
      <c r="D235" s="9">
        <v>262430</v>
      </c>
      <c r="E235" s="7">
        <f>119975+48044</f>
        <v>168019</v>
      </c>
      <c r="F235" s="9" t="s">
        <v>0</v>
      </c>
      <c r="G235" s="7" t="s">
        <v>0</v>
      </c>
      <c r="H235" s="9">
        <v>6845</v>
      </c>
      <c r="I235" s="7">
        <v>367</v>
      </c>
      <c r="J235" s="7" t="s">
        <v>0</v>
      </c>
      <c r="K235" s="32">
        <f>2549+1896</f>
        <v>4445</v>
      </c>
    </row>
    <row r="236" spans="1:11" ht="12.75">
      <c r="A236" s="8">
        <v>2007</v>
      </c>
      <c r="B236" s="6" t="s">
        <v>30</v>
      </c>
      <c r="C236" s="7">
        <f t="shared" si="7"/>
        <v>61647</v>
      </c>
      <c r="D236" s="9">
        <v>15179</v>
      </c>
      <c r="E236" s="7">
        <f>16993+25191</f>
        <v>42184</v>
      </c>
      <c r="F236" s="9" t="s">
        <v>0</v>
      </c>
      <c r="G236" s="7" t="s">
        <v>0</v>
      </c>
      <c r="H236" s="9">
        <v>643</v>
      </c>
      <c r="I236" s="7">
        <v>142</v>
      </c>
      <c r="J236" s="7" t="s">
        <v>0</v>
      </c>
      <c r="K236" s="32">
        <f>3441+58</f>
        <v>3499</v>
      </c>
    </row>
    <row r="237" spans="1:11" ht="12.75">
      <c r="A237" s="8">
        <v>2007</v>
      </c>
      <c r="B237" s="6" t="s">
        <v>31</v>
      </c>
      <c r="C237" s="7">
        <f t="shared" si="7"/>
        <v>43137</v>
      </c>
      <c r="D237" s="9" t="s">
        <v>0</v>
      </c>
      <c r="E237" s="9" t="s">
        <v>0</v>
      </c>
      <c r="F237" s="9" t="s">
        <v>0</v>
      </c>
      <c r="G237" s="7" t="s">
        <v>0</v>
      </c>
      <c r="H237" s="9">
        <v>4276</v>
      </c>
      <c r="I237" s="7">
        <v>23</v>
      </c>
      <c r="J237" s="7" t="s">
        <v>0</v>
      </c>
      <c r="K237" s="32">
        <f>15274+23564</f>
        <v>38838</v>
      </c>
    </row>
    <row r="238" spans="1:11" ht="12.75">
      <c r="A238" s="8">
        <v>2007</v>
      </c>
      <c r="B238" s="6" t="s">
        <v>32</v>
      </c>
      <c r="C238" s="7">
        <f t="shared" si="7"/>
        <v>257</v>
      </c>
      <c r="D238" s="9" t="s">
        <v>0</v>
      </c>
      <c r="E238" s="9" t="s">
        <v>0</v>
      </c>
      <c r="F238" s="9" t="s">
        <v>0</v>
      </c>
      <c r="G238" s="7" t="s">
        <v>0</v>
      </c>
      <c r="H238" s="9">
        <v>6</v>
      </c>
      <c r="I238" s="33" t="s">
        <v>0</v>
      </c>
      <c r="J238" s="7" t="s">
        <v>0</v>
      </c>
      <c r="K238" s="32">
        <v>251</v>
      </c>
    </row>
    <row r="239" spans="1:11" ht="12.75">
      <c r="A239" s="8">
        <v>2007</v>
      </c>
      <c r="B239" s="6" t="s">
        <v>33</v>
      </c>
      <c r="C239" s="7">
        <f t="shared" si="7"/>
        <v>13913</v>
      </c>
      <c r="D239" s="9" t="s">
        <v>0</v>
      </c>
      <c r="E239" s="7">
        <v>11369</v>
      </c>
      <c r="F239" s="9" t="s">
        <v>0</v>
      </c>
      <c r="G239" s="7">
        <v>5</v>
      </c>
      <c r="H239" s="7" t="s">
        <v>0</v>
      </c>
      <c r="I239" s="7">
        <v>1</v>
      </c>
      <c r="J239" s="7" t="s">
        <v>0</v>
      </c>
      <c r="K239" s="32">
        <v>2538</v>
      </c>
    </row>
    <row r="240" spans="1:11" ht="12.75">
      <c r="A240" s="8">
        <v>2007</v>
      </c>
      <c r="B240" s="6" t="s">
        <v>36</v>
      </c>
      <c r="C240" s="7">
        <f t="shared" si="7"/>
        <v>180700</v>
      </c>
      <c r="D240" s="9">
        <v>106762</v>
      </c>
      <c r="E240" s="7">
        <f>19883+41184</f>
        <v>61067</v>
      </c>
      <c r="F240" s="9" t="s">
        <v>0</v>
      </c>
      <c r="G240" s="7" t="s">
        <v>0</v>
      </c>
      <c r="H240" s="9">
        <v>3703</v>
      </c>
      <c r="I240" s="7">
        <v>421</v>
      </c>
      <c r="J240" s="7" t="s">
        <v>0</v>
      </c>
      <c r="K240" s="32">
        <f>8744+3</f>
        <v>8747</v>
      </c>
    </row>
    <row r="241" spans="1:11" ht="12.75" customHeight="1">
      <c r="A241" s="8">
        <v>2008</v>
      </c>
      <c r="B241" s="6" t="s">
        <v>37</v>
      </c>
      <c r="C241" s="7">
        <f>SUM(D241:K241)</f>
        <v>24943</v>
      </c>
      <c r="D241" s="9" t="s">
        <v>0</v>
      </c>
      <c r="E241" s="7">
        <v>342</v>
      </c>
      <c r="F241" s="3">
        <v>32</v>
      </c>
      <c r="G241" s="7">
        <v>23885</v>
      </c>
      <c r="H241" s="7" t="s">
        <v>0</v>
      </c>
      <c r="I241" s="7" t="s">
        <v>0</v>
      </c>
      <c r="J241" s="7" t="s">
        <v>0</v>
      </c>
      <c r="K241" s="32">
        <v>684</v>
      </c>
    </row>
    <row r="242" spans="1:11" ht="12.75">
      <c r="A242" s="8">
        <v>2008</v>
      </c>
      <c r="B242" s="6" t="s">
        <v>22</v>
      </c>
      <c r="C242" s="7">
        <f>SUM(D242:K242)</f>
        <v>1256</v>
      </c>
      <c r="D242" s="9" t="s">
        <v>0</v>
      </c>
      <c r="E242" s="7">
        <v>2</v>
      </c>
      <c r="F242" s="9">
        <v>44</v>
      </c>
      <c r="G242" s="7">
        <v>349</v>
      </c>
      <c r="H242" s="7" t="s">
        <v>0</v>
      </c>
      <c r="I242" s="7" t="s">
        <v>0</v>
      </c>
      <c r="J242" s="7" t="s">
        <v>0</v>
      </c>
      <c r="K242" s="32">
        <v>861</v>
      </c>
    </row>
    <row r="243" spans="1:11" ht="12.75">
      <c r="A243" s="8">
        <v>2008</v>
      </c>
      <c r="B243" s="6" t="s">
        <v>23</v>
      </c>
      <c r="C243" s="7">
        <f>SUM(D243:K243)</f>
        <v>3426</v>
      </c>
      <c r="D243" s="9" t="s">
        <v>0</v>
      </c>
      <c r="E243" s="7">
        <v>1414</v>
      </c>
      <c r="F243" s="9">
        <v>32</v>
      </c>
      <c r="G243" s="7">
        <v>500</v>
      </c>
      <c r="H243" s="7" t="s">
        <v>0</v>
      </c>
      <c r="I243" s="7" t="s">
        <v>0</v>
      </c>
      <c r="J243" s="7" t="s">
        <v>0</v>
      </c>
      <c r="K243" s="32">
        <v>1480</v>
      </c>
    </row>
    <row r="244" spans="1:11" ht="12.75">
      <c r="A244" s="8">
        <v>2008</v>
      </c>
      <c r="B244" s="6" t="s">
        <v>24</v>
      </c>
      <c r="C244" s="7">
        <f>SUM(D244:K244)</f>
        <v>83121</v>
      </c>
      <c r="D244" s="9" t="s">
        <v>0</v>
      </c>
      <c r="E244" s="7">
        <v>2755</v>
      </c>
      <c r="F244" s="9">
        <v>58985</v>
      </c>
      <c r="G244" s="7">
        <v>1139</v>
      </c>
      <c r="H244" s="7" t="s">
        <v>0</v>
      </c>
      <c r="I244" s="7" t="s">
        <v>0</v>
      </c>
      <c r="J244" s="7" t="s">
        <v>0</v>
      </c>
      <c r="K244" s="32">
        <v>20242</v>
      </c>
    </row>
    <row r="245" spans="1:11" ht="12.75">
      <c r="A245" s="8">
        <v>2008</v>
      </c>
      <c r="B245" s="6" t="s">
        <v>25</v>
      </c>
      <c r="C245" s="7">
        <f>SUM(D245:K245)</f>
        <v>51575</v>
      </c>
      <c r="D245" s="9">
        <v>10070</v>
      </c>
      <c r="E245" s="7">
        <v>40584</v>
      </c>
      <c r="F245" s="7" t="s">
        <v>0</v>
      </c>
      <c r="G245" s="7" t="s">
        <v>0</v>
      </c>
      <c r="H245" s="7" t="s">
        <v>0</v>
      </c>
      <c r="I245" s="7">
        <v>6</v>
      </c>
      <c r="J245" s="7" t="s">
        <v>0</v>
      </c>
      <c r="K245" s="32">
        <v>915</v>
      </c>
    </row>
    <row r="246" spans="1:11" ht="12.75">
      <c r="A246" s="8">
        <v>2008</v>
      </c>
      <c r="B246" s="6" t="s">
        <v>26</v>
      </c>
      <c r="C246" s="7">
        <f aca="true" t="shared" si="8" ref="C246:C278">SUM(D246:K246)</f>
        <v>101591</v>
      </c>
      <c r="D246" s="9">
        <v>64875</v>
      </c>
      <c r="E246" s="7">
        <v>34873</v>
      </c>
      <c r="F246" s="7" t="s">
        <v>0</v>
      </c>
      <c r="G246" s="7" t="s">
        <v>0</v>
      </c>
      <c r="H246" s="7" t="s">
        <v>0</v>
      </c>
      <c r="I246" s="7">
        <v>1520</v>
      </c>
      <c r="J246" s="7" t="s">
        <v>0</v>
      </c>
      <c r="K246" s="32">
        <v>323</v>
      </c>
    </row>
    <row r="247" spans="1:11" ht="12.75">
      <c r="A247" s="8">
        <v>2008</v>
      </c>
      <c r="B247" s="6" t="s">
        <v>27</v>
      </c>
      <c r="C247" s="7">
        <f t="shared" si="8"/>
        <v>439084</v>
      </c>
      <c r="D247" s="9">
        <v>397292</v>
      </c>
      <c r="E247" s="7">
        <v>38192</v>
      </c>
      <c r="F247" s="7" t="s">
        <v>0</v>
      </c>
      <c r="G247" s="7" t="s">
        <v>0</v>
      </c>
      <c r="H247" s="7">
        <v>217</v>
      </c>
      <c r="I247" s="7">
        <v>2731</v>
      </c>
      <c r="J247" s="7" t="s">
        <v>0</v>
      </c>
      <c r="K247" s="32">
        <v>652</v>
      </c>
    </row>
    <row r="248" spans="1:11" ht="12.75">
      <c r="A248" s="8">
        <v>2008</v>
      </c>
      <c r="B248" s="6" t="s">
        <v>28</v>
      </c>
      <c r="C248" s="7">
        <f t="shared" si="8"/>
        <v>861248</v>
      </c>
      <c r="D248" s="9">
        <v>607659</v>
      </c>
      <c r="E248" s="7">
        <v>249683</v>
      </c>
      <c r="F248" s="7" t="s">
        <v>0</v>
      </c>
      <c r="G248" s="7" t="s">
        <v>0</v>
      </c>
      <c r="H248" s="7">
        <v>379</v>
      </c>
      <c r="I248" s="7">
        <v>1095</v>
      </c>
      <c r="J248" s="7" t="s">
        <v>0</v>
      </c>
      <c r="K248" s="32">
        <v>2432</v>
      </c>
    </row>
    <row r="249" spans="1:11" ht="12.75">
      <c r="A249" s="8">
        <v>2008</v>
      </c>
      <c r="B249" s="6" t="s">
        <v>29</v>
      </c>
      <c r="C249" s="7">
        <f t="shared" si="8"/>
        <v>434185</v>
      </c>
      <c r="D249" s="9">
        <v>257093</v>
      </c>
      <c r="E249" s="7">
        <v>167181</v>
      </c>
      <c r="F249" s="7" t="s">
        <v>0</v>
      </c>
      <c r="G249" s="7" t="s">
        <v>0</v>
      </c>
      <c r="H249" s="7">
        <v>6468</v>
      </c>
      <c r="I249" s="7">
        <v>346</v>
      </c>
      <c r="J249" s="7" t="s">
        <v>0</v>
      </c>
      <c r="K249" s="32">
        <v>3097</v>
      </c>
    </row>
    <row r="250" spans="1:11" ht="12.75">
      <c r="A250" s="8">
        <v>2008</v>
      </c>
      <c r="B250" s="6" t="s">
        <v>30</v>
      </c>
      <c r="C250" s="7">
        <f t="shared" si="8"/>
        <v>60531</v>
      </c>
      <c r="D250" s="9">
        <v>14543</v>
      </c>
      <c r="E250" s="7">
        <v>45008</v>
      </c>
      <c r="F250" s="7" t="s">
        <v>0</v>
      </c>
      <c r="G250" s="7" t="s">
        <v>0</v>
      </c>
      <c r="H250" s="7">
        <v>567</v>
      </c>
      <c r="I250" s="7">
        <v>132</v>
      </c>
      <c r="J250" s="7" t="s">
        <v>0</v>
      </c>
      <c r="K250" s="32">
        <v>281</v>
      </c>
    </row>
    <row r="251" spans="1:11" ht="12.75">
      <c r="A251" s="8">
        <v>2008</v>
      </c>
      <c r="B251" s="6" t="s">
        <v>31</v>
      </c>
      <c r="C251" s="7">
        <f>SUM(D251:K251)</f>
        <v>42827</v>
      </c>
      <c r="D251" s="7" t="s">
        <v>0</v>
      </c>
      <c r="E251" s="7">
        <v>10</v>
      </c>
      <c r="F251" s="7" t="s">
        <v>0</v>
      </c>
      <c r="G251" s="7" t="s">
        <v>0</v>
      </c>
      <c r="H251" s="7">
        <v>4600</v>
      </c>
      <c r="I251" s="7">
        <v>23</v>
      </c>
      <c r="J251" s="7" t="s">
        <v>0</v>
      </c>
      <c r="K251" s="32">
        <v>38194</v>
      </c>
    </row>
    <row r="252" spans="1:11" ht="12.75">
      <c r="A252" s="8">
        <v>2008</v>
      </c>
      <c r="B252" s="6" t="s">
        <v>32</v>
      </c>
      <c r="C252" s="7">
        <f t="shared" si="8"/>
        <v>282</v>
      </c>
      <c r="D252" s="7" t="s">
        <v>0</v>
      </c>
      <c r="E252" s="7" t="s">
        <v>0</v>
      </c>
      <c r="F252" s="7" t="s">
        <v>0</v>
      </c>
      <c r="G252" s="7" t="s">
        <v>0</v>
      </c>
      <c r="H252" s="7">
        <v>24</v>
      </c>
      <c r="I252" s="7" t="s">
        <v>0</v>
      </c>
      <c r="J252" s="7" t="s">
        <v>0</v>
      </c>
      <c r="K252" s="32">
        <v>258</v>
      </c>
    </row>
    <row r="253" spans="1:11" ht="12.75">
      <c r="A253" s="8">
        <v>2008</v>
      </c>
      <c r="B253" s="6" t="s">
        <v>33</v>
      </c>
      <c r="C253" s="7">
        <f t="shared" si="8"/>
        <v>13945</v>
      </c>
      <c r="D253" s="7" t="s">
        <v>0</v>
      </c>
      <c r="E253" s="7">
        <v>11369</v>
      </c>
      <c r="F253" s="7" t="s">
        <v>0</v>
      </c>
      <c r="G253" s="7">
        <v>5</v>
      </c>
      <c r="H253" s="7" t="s">
        <v>0</v>
      </c>
      <c r="I253" s="7">
        <v>1</v>
      </c>
      <c r="J253" s="7" t="s">
        <v>0</v>
      </c>
      <c r="K253" s="32">
        <v>2570</v>
      </c>
    </row>
    <row r="254" spans="1:11" ht="12.75">
      <c r="A254" s="8">
        <v>2008</v>
      </c>
      <c r="B254" s="6" t="s">
        <v>36</v>
      </c>
      <c r="C254" s="7">
        <f t="shared" si="8"/>
        <v>182076</v>
      </c>
      <c r="D254" s="9">
        <v>105692</v>
      </c>
      <c r="E254" s="7">
        <v>69975</v>
      </c>
      <c r="F254" s="7" t="s">
        <v>0</v>
      </c>
      <c r="G254" s="7" t="s">
        <v>0</v>
      </c>
      <c r="H254" s="9">
        <v>4421</v>
      </c>
      <c r="I254" s="7">
        <v>424</v>
      </c>
      <c r="J254" s="7" t="s">
        <v>0</v>
      </c>
      <c r="K254" s="32">
        <v>1564</v>
      </c>
    </row>
    <row r="255" spans="1:11" ht="12.75">
      <c r="A255" s="8">
        <v>2009</v>
      </c>
      <c r="B255" s="6" t="s">
        <v>24</v>
      </c>
      <c r="C255" s="7">
        <f t="shared" si="8"/>
        <v>83629.2</v>
      </c>
      <c r="D255" s="9">
        <v>0.4</v>
      </c>
      <c r="E255" s="7">
        <v>2729</v>
      </c>
      <c r="F255" s="7">
        <v>59264.1</v>
      </c>
      <c r="G255" s="7" t="s">
        <v>0</v>
      </c>
      <c r="H255" s="7" t="s">
        <v>0</v>
      </c>
      <c r="I255" s="7" t="s">
        <v>0</v>
      </c>
      <c r="J255" s="7" t="s">
        <v>0</v>
      </c>
      <c r="K255" s="32">
        <v>21635.7</v>
      </c>
    </row>
    <row r="256" spans="1:11" ht="12.75">
      <c r="A256" s="8">
        <v>2009</v>
      </c>
      <c r="B256" s="6" t="s">
        <v>25</v>
      </c>
      <c r="C256" s="7">
        <f t="shared" si="8"/>
        <v>50472.600000000006</v>
      </c>
      <c r="D256" s="9">
        <v>9937.9</v>
      </c>
      <c r="E256" s="7">
        <v>39097.3</v>
      </c>
      <c r="F256" s="7" t="s">
        <v>0</v>
      </c>
      <c r="G256" s="7" t="s">
        <v>0</v>
      </c>
      <c r="H256" s="7" t="s">
        <v>0</v>
      </c>
      <c r="I256" s="7" t="s">
        <v>0</v>
      </c>
      <c r="J256" s="7" t="s">
        <v>0</v>
      </c>
      <c r="K256" s="32">
        <v>1437.4</v>
      </c>
    </row>
    <row r="257" spans="1:11" ht="12.75">
      <c r="A257" s="8">
        <v>2009</v>
      </c>
      <c r="B257" s="6" t="s">
        <v>26</v>
      </c>
      <c r="C257" s="7">
        <f t="shared" si="8"/>
        <v>103164.5</v>
      </c>
      <c r="D257" s="9">
        <v>65437.3</v>
      </c>
      <c r="E257" s="7">
        <v>35878.8</v>
      </c>
      <c r="F257" s="7" t="s">
        <v>0</v>
      </c>
      <c r="G257" s="7" t="s">
        <v>0</v>
      </c>
      <c r="H257" s="7" t="s">
        <v>0</v>
      </c>
      <c r="I257" s="7" t="s">
        <v>0</v>
      </c>
      <c r="J257" s="7" t="s">
        <v>0</v>
      </c>
      <c r="K257" s="32">
        <v>1848.4</v>
      </c>
    </row>
    <row r="258" spans="1:11" ht="12.75">
      <c r="A258" s="8">
        <v>2009</v>
      </c>
      <c r="B258" s="6" t="s">
        <v>27</v>
      </c>
      <c r="C258" s="7">
        <f t="shared" si="8"/>
        <v>451115.89999999997</v>
      </c>
      <c r="D258" s="9">
        <v>407458.2</v>
      </c>
      <c r="E258" s="7">
        <v>40339.6</v>
      </c>
      <c r="F258" s="7" t="s">
        <v>0</v>
      </c>
      <c r="G258" s="7" t="s">
        <v>0</v>
      </c>
      <c r="H258" s="7" t="s">
        <v>0</v>
      </c>
      <c r="I258" s="7" t="s">
        <v>0</v>
      </c>
      <c r="J258" s="7" t="s">
        <v>0</v>
      </c>
      <c r="K258" s="32">
        <v>3318.1</v>
      </c>
    </row>
    <row r="259" spans="1:11" ht="12.75">
      <c r="A259" s="8">
        <v>2009</v>
      </c>
      <c r="B259" s="6" t="s">
        <v>28</v>
      </c>
      <c r="C259" s="7">
        <f t="shared" si="8"/>
        <v>878418.4</v>
      </c>
      <c r="D259" s="9">
        <v>611564</v>
      </c>
      <c r="E259" s="7">
        <v>256906.6</v>
      </c>
      <c r="F259" s="7" t="s">
        <v>0</v>
      </c>
      <c r="G259" s="7" t="s">
        <v>0</v>
      </c>
      <c r="H259" s="7" t="s">
        <v>0</v>
      </c>
      <c r="I259" s="7" t="s">
        <v>0</v>
      </c>
      <c r="J259" s="7" t="s">
        <v>0</v>
      </c>
      <c r="K259" s="32">
        <v>9947.8</v>
      </c>
    </row>
    <row r="260" spans="1:11" ht="12.75">
      <c r="A260" s="8">
        <v>2009</v>
      </c>
      <c r="B260" s="6" t="s">
        <v>29</v>
      </c>
      <c r="C260" s="7">
        <f t="shared" si="8"/>
        <v>454285</v>
      </c>
      <c r="D260" s="9">
        <v>263633.4</v>
      </c>
      <c r="E260" s="7">
        <v>184698.1</v>
      </c>
      <c r="F260" s="7" t="s">
        <v>0</v>
      </c>
      <c r="G260" s="7" t="s">
        <v>0</v>
      </c>
      <c r="H260" s="7" t="s">
        <v>0</v>
      </c>
      <c r="I260" s="7" t="s">
        <v>0</v>
      </c>
      <c r="J260" s="7" t="s">
        <v>0</v>
      </c>
      <c r="K260" s="32">
        <v>5953.5</v>
      </c>
    </row>
    <row r="261" spans="1:11" ht="12.75">
      <c r="A261" s="8">
        <v>2009</v>
      </c>
      <c r="B261" s="6" t="s">
        <v>36</v>
      </c>
      <c r="C261" s="7">
        <f>SUM(D261:K261)</f>
        <v>179173.6</v>
      </c>
      <c r="D261" s="9">
        <v>105469.2</v>
      </c>
      <c r="E261" s="7">
        <v>64495.4</v>
      </c>
      <c r="F261" s="7" t="s">
        <v>0</v>
      </c>
      <c r="G261" s="7" t="s">
        <v>0</v>
      </c>
      <c r="H261" s="7" t="s">
        <v>0</v>
      </c>
      <c r="I261" s="7" t="s">
        <v>0</v>
      </c>
      <c r="J261" s="7" t="s">
        <v>0</v>
      </c>
      <c r="K261" s="32">
        <v>9209</v>
      </c>
    </row>
    <row r="262" spans="1:11" ht="12.75">
      <c r="A262" s="8">
        <v>2009</v>
      </c>
      <c r="B262" s="6" t="s">
        <v>30</v>
      </c>
      <c r="C262" s="7">
        <f t="shared" si="8"/>
        <v>61996.5</v>
      </c>
      <c r="D262" s="9">
        <v>14868.5</v>
      </c>
      <c r="E262" s="7">
        <v>43646.7</v>
      </c>
      <c r="F262" s="7" t="s">
        <v>0</v>
      </c>
      <c r="G262" s="7" t="s">
        <v>0</v>
      </c>
      <c r="H262" s="7" t="s">
        <v>0</v>
      </c>
      <c r="I262" s="7" t="s">
        <v>0</v>
      </c>
      <c r="J262" s="7" t="s">
        <v>0</v>
      </c>
      <c r="K262" s="32">
        <v>3481.3</v>
      </c>
    </row>
    <row r="263" spans="1:11" ht="12.75">
      <c r="A263" s="37">
        <v>2009</v>
      </c>
      <c r="B263" s="6" t="s">
        <v>31</v>
      </c>
      <c r="C263" s="14">
        <f t="shared" si="8"/>
        <v>15622.3</v>
      </c>
      <c r="D263" s="14" t="s">
        <v>0</v>
      </c>
      <c r="E263" s="14">
        <v>4.5</v>
      </c>
      <c r="F263" s="14" t="s">
        <v>0</v>
      </c>
      <c r="G263" s="14" t="s">
        <v>0</v>
      </c>
      <c r="H263" s="14" t="s">
        <v>0</v>
      </c>
      <c r="I263" s="14" t="s">
        <v>0</v>
      </c>
      <c r="J263" s="14" t="s">
        <v>0</v>
      </c>
      <c r="K263" s="35">
        <v>15617.8</v>
      </c>
    </row>
    <row r="264" spans="1:11" ht="12.75">
      <c r="A264" s="37">
        <v>2010</v>
      </c>
      <c r="B264" s="38" t="s">
        <v>45</v>
      </c>
      <c r="C264" s="14">
        <f t="shared" si="8"/>
        <v>10</v>
      </c>
      <c r="D264" s="14" t="s">
        <v>0</v>
      </c>
      <c r="E264" s="14">
        <v>5</v>
      </c>
      <c r="F264" s="14" t="s">
        <v>0</v>
      </c>
      <c r="G264" s="14" t="s">
        <v>0</v>
      </c>
      <c r="H264" s="14" t="s">
        <v>0</v>
      </c>
      <c r="I264" s="14" t="s">
        <v>0</v>
      </c>
      <c r="J264" s="14" t="s">
        <v>0</v>
      </c>
      <c r="K264" s="35">
        <v>5</v>
      </c>
    </row>
    <row r="265" spans="1:11" ht="12.75">
      <c r="A265" s="37">
        <v>2010</v>
      </c>
      <c r="B265" s="38" t="s">
        <v>21</v>
      </c>
      <c r="C265" s="14">
        <f t="shared" si="8"/>
        <v>6</v>
      </c>
      <c r="D265" s="14" t="s">
        <v>0</v>
      </c>
      <c r="E265" s="14" t="s">
        <v>0</v>
      </c>
      <c r="F265" s="14" t="s">
        <v>0</v>
      </c>
      <c r="G265" s="14" t="s">
        <v>0</v>
      </c>
      <c r="H265" s="14" t="s">
        <v>0</v>
      </c>
      <c r="I265" s="14" t="s">
        <v>0</v>
      </c>
      <c r="J265" s="14" t="s">
        <v>0</v>
      </c>
      <c r="K265" s="35">
        <v>6</v>
      </c>
    </row>
    <row r="266" spans="1:11" ht="12.75">
      <c r="A266" s="37">
        <v>2010</v>
      </c>
      <c r="B266" s="38" t="s">
        <v>22</v>
      </c>
      <c r="C266" s="14">
        <f t="shared" si="8"/>
        <v>20</v>
      </c>
      <c r="D266" s="14" t="s">
        <v>0</v>
      </c>
      <c r="E266" s="14" t="s">
        <v>0</v>
      </c>
      <c r="F266" s="14" t="s">
        <v>0</v>
      </c>
      <c r="G266" s="14" t="s">
        <v>0</v>
      </c>
      <c r="H266" s="14" t="s">
        <v>0</v>
      </c>
      <c r="I266" s="14" t="s">
        <v>0</v>
      </c>
      <c r="J266" s="14" t="s">
        <v>0</v>
      </c>
      <c r="K266" s="35">
        <v>20</v>
      </c>
    </row>
    <row r="267" spans="1:11" ht="12.75">
      <c r="A267" s="37">
        <v>2010</v>
      </c>
      <c r="B267" s="38" t="s">
        <v>23</v>
      </c>
      <c r="C267" s="14">
        <f t="shared" si="8"/>
        <v>71</v>
      </c>
      <c r="D267" s="14" t="s">
        <v>0</v>
      </c>
      <c r="E267" s="14">
        <v>24</v>
      </c>
      <c r="F267" s="14" t="s">
        <v>0</v>
      </c>
      <c r="G267" s="14" t="s">
        <v>0</v>
      </c>
      <c r="H267" s="14" t="s">
        <v>0</v>
      </c>
      <c r="I267" s="14" t="s">
        <v>0</v>
      </c>
      <c r="J267" s="14" t="s">
        <v>0</v>
      </c>
      <c r="K267" s="35">
        <v>47</v>
      </c>
    </row>
    <row r="268" spans="1:11" ht="12.75">
      <c r="A268" s="37">
        <v>2010</v>
      </c>
      <c r="B268" s="6" t="s">
        <v>24</v>
      </c>
      <c r="C268" s="14">
        <f t="shared" si="8"/>
        <v>374</v>
      </c>
      <c r="D268" s="14" t="s">
        <v>0</v>
      </c>
      <c r="E268" s="14">
        <v>3</v>
      </c>
      <c r="F268" s="14" t="s">
        <v>0</v>
      </c>
      <c r="G268" s="14" t="s">
        <v>0</v>
      </c>
      <c r="H268" s="14" t="s">
        <v>0</v>
      </c>
      <c r="I268" s="14" t="s">
        <v>0</v>
      </c>
      <c r="J268" s="14" t="s">
        <v>0</v>
      </c>
      <c r="K268" s="35">
        <v>371</v>
      </c>
    </row>
    <row r="269" spans="1:11" ht="12.75">
      <c r="A269" s="37">
        <v>2010</v>
      </c>
      <c r="B269" s="6" t="s">
        <v>25</v>
      </c>
      <c r="C269" s="14">
        <f t="shared" si="8"/>
        <v>2220</v>
      </c>
      <c r="D269" s="14">
        <v>664</v>
      </c>
      <c r="E269" s="14">
        <v>1465</v>
      </c>
      <c r="F269" s="14" t="s">
        <v>0</v>
      </c>
      <c r="G269" s="14" t="s">
        <v>0</v>
      </c>
      <c r="H269" s="14" t="s">
        <v>0</v>
      </c>
      <c r="I269" s="14" t="s">
        <v>0</v>
      </c>
      <c r="J269" s="14" t="s">
        <v>0</v>
      </c>
      <c r="K269" s="35">
        <v>91</v>
      </c>
    </row>
    <row r="270" spans="1:11" ht="12.75">
      <c r="A270" s="37">
        <v>2010</v>
      </c>
      <c r="B270" s="38" t="s">
        <v>33</v>
      </c>
      <c r="C270" s="14">
        <f t="shared" si="8"/>
        <v>171</v>
      </c>
      <c r="D270" s="14" t="s">
        <v>0</v>
      </c>
      <c r="E270" s="14">
        <v>132</v>
      </c>
      <c r="F270" s="14" t="s">
        <v>0</v>
      </c>
      <c r="G270" s="14" t="s">
        <v>0</v>
      </c>
      <c r="H270" s="14" t="s">
        <v>0</v>
      </c>
      <c r="I270" s="14" t="s">
        <v>0</v>
      </c>
      <c r="J270" s="14" t="s">
        <v>0</v>
      </c>
      <c r="K270" s="35">
        <v>39</v>
      </c>
    </row>
    <row r="271" spans="1:11" ht="12.75">
      <c r="A271" s="37">
        <v>2010</v>
      </c>
      <c r="B271" s="6" t="s">
        <v>26</v>
      </c>
      <c r="C271" s="14">
        <f t="shared" si="8"/>
        <v>7668</v>
      </c>
      <c r="D271" s="14">
        <v>3459</v>
      </c>
      <c r="E271" s="14">
        <v>4186</v>
      </c>
      <c r="F271" s="14" t="s">
        <v>0</v>
      </c>
      <c r="G271" s="14" t="s">
        <v>0</v>
      </c>
      <c r="H271" s="14" t="s">
        <v>0</v>
      </c>
      <c r="I271" s="14" t="s">
        <v>0</v>
      </c>
      <c r="J271" s="14" t="s">
        <v>0</v>
      </c>
      <c r="K271" s="35">
        <v>23</v>
      </c>
    </row>
    <row r="272" spans="1:11" ht="12.75">
      <c r="A272" s="37">
        <v>2010</v>
      </c>
      <c r="B272" s="6" t="s">
        <v>27</v>
      </c>
      <c r="C272" s="14">
        <f t="shared" si="8"/>
        <v>17124</v>
      </c>
      <c r="D272" s="14">
        <v>14989</v>
      </c>
      <c r="E272" s="14">
        <v>2121</v>
      </c>
      <c r="F272" s="14" t="s">
        <v>0</v>
      </c>
      <c r="G272" s="14" t="s">
        <v>0</v>
      </c>
      <c r="H272" s="14" t="s">
        <v>0</v>
      </c>
      <c r="I272" s="14" t="s">
        <v>0</v>
      </c>
      <c r="J272" s="14" t="s">
        <v>0</v>
      </c>
      <c r="K272" s="35">
        <v>14</v>
      </c>
    </row>
    <row r="273" spans="1:11" ht="12.75">
      <c r="A273" s="37">
        <v>2010</v>
      </c>
      <c r="B273" s="6" t="s">
        <v>28</v>
      </c>
      <c r="C273" s="14">
        <f t="shared" si="8"/>
        <v>57214</v>
      </c>
      <c r="D273" s="14">
        <v>31829</v>
      </c>
      <c r="E273" s="14">
        <v>25212</v>
      </c>
      <c r="F273" s="14" t="s">
        <v>0</v>
      </c>
      <c r="G273" s="14" t="s">
        <v>0</v>
      </c>
      <c r="H273" s="14" t="s">
        <v>0</v>
      </c>
      <c r="I273" s="14" t="s">
        <v>0</v>
      </c>
      <c r="J273" s="14" t="s">
        <v>0</v>
      </c>
      <c r="K273" s="35">
        <v>173</v>
      </c>
    </row>
    <row r="274" spans="1:11" ht="12.75">
      <c r="A274" s="37">
        <v>2010</v>
      </c>
      <c r="B274" s="6" t="s">
        <v>29</v>
      </c>
      <c r="C274" s="14">
        <f t="shared" si="8"/>
        <v>21065</v>
      </c>
      <c r="D274" s="14">
        <v>8498</v>
      </c>
      <c r="E274" s="14">
        <v>12523</v>
      </c>
      <c r="F274" s="14" t="s">
        <v>0</v>
      </c>
      <c r="G274" s="14" t="s">
        <v>0</v>
      </c>
      <c r="H274" s="14" t="s">
        <v>0</v>
      </c>
      <c r="I274" s="14" t="s">
        <v>0</v>
      </c>
      <c r="J274" s="14" t="s">
        <v>0</v>
      </c>
      <c r="K274" s="35">
        <v>44</v>
      </c>
    </row>
    <row r="275" spans="1:11" ht="12.75">
      <c r="A275" s="37">
        <v>2010</v>
      </c>
      <c r="B275" s="6" t="s">
        <v>36</v>
      </c>
      <c r="C275" s="14">
        <f t="shared" si="8"/>
        <v>7308</v>
      </c>
      <c r="D275" s="14">
        <v>3991</v>
      </c>
      <c r="E275" s="14">
        <v>2936</v>
      </c>
      <c r="F275" s="14" t="s">
        <v>0</v>
      </c>
      <c r="G275" s="14" t="s">
        <v>0</v>
      </c>
      <c r="H275" s="14" t="s">
        <v>0</v>
      </c>
      <c r="I275" s="14" t="s">
        <v>0</v>
      </c>
      <c r="J275" s="14" t="s">
        <v>0</v>
      </c>
      <c r="K275" s="35">
        <v>381</v>
      </c>
    </row>
    <row r="276" spans="1:11" ht="12.75">
      <c r="A276" s="37">
        <v>2010</v>
      </c>
      <c r="B276" s="6" t="s">
        <v>30</v>
      </c>
      <c r="C276" s="14">
        <f t="shared" si="8"/>
        <v>2691</v>
      </c>
      <c r="D276" s="14">
        <v>206</v>
      </c>
      <c r="E276" s="14">
        <v>2416</v>
      </c>
      <c r="F276" s="14" t="s">
        <v>0</v>
      </c>
      <c r="G276" s="14" t="s">
        <v>0</v>
      </c>
      <c r="H276" s="14" t="s">
        <v>0</v>
      </c>
      <c r="I276" s="14" t="s">
        <v>0</v>
      </c>
      <c r="J276" s="14" t="s">
        <v>0</v>
      </c>
      <c r="K276" s="35">
        <v>69</v>
      </c>
    </row>
    <row r="277" spans="1:11" ht="12.75">
      <c r="A277" s="37">
        <v>2010</v>
      </c>
      <c r="B277" s="6" t="s">
        <v>31</v>
      </c>
      <c r="C277" s="14">
        <f t="shared" si="8"/>
        <v>1050</v>
      </c>
      <c r="D277" s="14" t="s">
        <v>0</v>
      </c>
      <c r="E277" s="14" t="s">
        <v>0</v>
      </c>
      <c r="F277" s="14" t="s">
        <v>0</v>
      </c>
      <c r="G277" s="14" t="s">
        <v>0</v>
      </c>
      <c r="H277" s="14" t="s">
        <v>0</v>
      </c>
      <c r="I277" s="14" t="s">
        <v>0</v>
      </c>
      <c r="J277" s="14" t="s">
        <v>0</v>
      </c>
      <c r="K277" s="35">
        <v>1050</v>
      </c>
    </row>
    <row r="278" spans="1:11" ht="12.75">
      <c r="A278" s="37">
        <v>2010</v>
      </c>
      <c r="B278" s="38" t="s">
        <v>32</v>
      </c>
      <c r="C278" s="14">
        <f t="shared" si="8"/>
        <v>14</v>
      </c>
      <c r="D278" s="14" t="s">
        <v>0</v>
      </c>
      <c r="E278" s="14" t="s">
        <v>0</v>
      </c>
      <c r="F278" s="14" t="s">
        <v>0</v>
      </c>
      <c r="G278" s="14" t="s">
        <v>0</v>
      </c>
      <c r="H278" s="14" t="s">
        <v>0</v>
      </c>
      <c r="I278" s="14" t="s">
        <v>0</v>
      </c>
      <c r="J278" s="14" t="s">
        <v>0</v>
      </c>
      <c r="K278" s="35">
        <v>14</v>
      </c>
    </row>
    <row r="279" spans="1:11" ht="12.75">
      <c r="A279" s="37">
        <v>2011</v>
      </c>
      <c r="B279" s="38" t="s">
        <v>45</v>
      </c>
      <c r="C279" s="14">
        <f aca="true" t="shared" si="9" ref="C279:C293">SUM(D279:K279)</f>
        <v>26</v>
      </c>
      <c r="D279" s="14" t="s">
        <v>0</v>
      </c>
      <c r="E279" s="14">
        <v>3</v>
      </c>
      <c r="F279" s="14" t="s">
        <v>0</v>
      </c>
      <c r="G279" s="14" t="s">
        <v>0</v>
      </c>
      <c r="H279" s="14" t="s">
        <v>0</v>
      </c>
      <c r="I279" s="14" t="s">
        <v>0</v>
      </c>
      <c r="J279" s="14" t="s">
        <v>0</v>
      </c>
      <c r="K279" s="35">
        <v>23</v>
      </c>
    </row>
    <row r="280" spans="1:11" ht="12.75">
      <c r="A280" s="37">
        <v>2011</v>
      </c>
      <c r="B280" s="38" t="s">
        <v>21</v>
      </c>
      <c r="C280" s="14">
        <f t="shared" si="9"/>
        <v>5</v>
      </c>
      <c r="D280" s="14" t="s">
        <v>0</v>
      </c>
      <c r="E280" s="14" t="s">
        <v>0</v>
      </c>
      <c r="F280" s="14" t="s">
        <v>0</v>
      </c>
      <c r="G280" s="14" t="s">
        <v>0</v>
      </c>
      <c r="H280" s="14" t="s">
        <v>0</v>
      </c>
      <c r="I280" s="14" t="s">
        <v>0</v>
      </c>
      <c r="J280" s="14" t="s">
        <v>0</v>
      </c>
      <c r="K280" s="35">
        <v>5</v>
      </c>
    </row>
    <row r="281" spans="1:11" ht="12.75">
      <c r="A281" s="37">
        <v>2011</v>
      </c>
      <c r="B281" s="38" t="s">
        <v>22</v>
      </c>
      <c r="C281" s="14">
        <f t="shared" si="9"/>
        <v>26</v>
      </c>
      <c r="D281" s="14" t="s">
        <v>0</v>
      </c>
      <c r="E281" s="14" t="s">
        <v>0</v>
      </c>
      <c r="F281" s="14" t="s">
        <v>0</v>
      </c>
      <c r="G281" s="14" t="s">
        <v>0</v>
      </c>
      <c r="H281" s="14" t="s">
        <v>0</v>
      </c>
      <c r="I281" s="14" t="s">
        <v>0</v>
      </c>
      <c r="J281" s="14" t="s">
        <v>0</v>
      </c>
      <c r="K281" s="35">
        <v>26</v>
      </c>
    </row>
    <row r="282" spans="1:11" ht="12.75">
      <c r="A282" s="37">
        <v>2011</v>
      </c>
      <c r="B282" s="38" t="s">
        <v>23</v>
      </c>
      <c r="C282" s="14">
        <f t="shared" si="9"/>
        <v>77</v>
      </c>
      <c r="D282" s="14" t="s">
        <v>0</v>
      </c>
      <c r="E282" s="14">
        <v>15</v>
      </c>
      <c r="F282" s="14" t="s">
        <v>0</v>
      </c>
      <c r="G282" s="14" t="s">
        <v>0</v>
      </c>
      <c r="H282" s="14" t="s">
        <v>0</v>
      </c>
      <c r="I282" s="14" t="s">
        <v>0</v>
      </c>
      <c r="J282" s="14" t="s">
        <v>0</v>
      </c>
      <c r="K282" s="35">
        <v>62</v>
      </c>
    </row>
    <row r="283" spans="1:11" ht="12.75">
      <c r="A283" s="37">
        <v>2011</v>
      </c>
      <c r="B283" s="6" t="s">
        <v>24</v>
      </c>
      <c r="C283" s="14">
        <f t="shared" si="9"/>
        <v>316</v>
      </c>
      <c r="D283" s="14" t="s">
        <v>0</v>
      </c>
      <c r="E283" s="14">
        <v>52</v>
      </c>
      <c r="F283" s="14" t="s">
        <v>0</v>
      </c>
      <c r="G283" s="14" t="s">
        <v>0</v>
      </c>
      <c r="H283" s="14" t="s">
        <v>0</v>
      </c>
      <c r="I283" s="14" t="s">
        <v>0</v>
      </c>
      <c r="J283" s="14" t="s">
        <v>0</v>
      </c>
      <c r="K283" s="35">
        <v>264</v>
      </c>
    </row>
    <row r="284" spans="1:11" ht="12.75">
      <c r="A284" s="37">
        <v>2011</v>
      </c>
      <c r="B284" s="6" t="s">
        <v>25</v>
      </c>
      <c r="C284" s="14">
        <f t="shared" si="9"/>
        <v>490</v>
      </c>
      <c r="D284" s="14">
        <v>65</v>
      </c>
      <c r="E284" s="14">
        <v>382</v>
      </c>
      <c r="F284" s="14" t="s">
        <v>0</v>
      </c>
      <c r="G284" s="14" t="s">
        <v>0</v>
      </c>
      <c r="H284" s="14" t="s">
        <v>0</v>
      </c>
      <c r="I284" s="14" t="s">
        <v>0</v>
      </c>
      <c r="J284" s="14" t="s">
        <v>0</v>
      </c>
      <c r="K284" s="35">
        <v>43</v>
      </c>
    </row>
    <row r="285" spans="1:11" ht="12.75">
      <c r="A285" s="37">
        <v>2011</v>
      </c>
      <c r="B285" s="38" t="s">
        <v>33</v>
      </c>
      <c r="C285" s="14">
        <f t="shared" si="9"/>
        <v>381</v>
      </c>
      <c r="D285" s="14" t="s">
        <v>0</v>
      </c>
      <c r="E285" s="14">
        <v>381</v>
      </c>
      <c r="F285" s="14" t="s">
        <v>0</v>
      </c>
      <c r="G285" s="14" t="s">
        <v>0</v>
      </c>
      <c r="H285" s="14" t="s">
        <v>0</v>
      </c>
      <c r="I285" s="14" t="s">
        <v>0</v>
      </c>
      <c r="J285" s="14" t="s">
        <v>0</v>
      </c>
      <c r="K285" s="14" t="s">
        <v>0</v>
      </c>
    </row>
    <row r="286" spans="1:11" ht="12.75">
      <c r="A286" s="37">
        <v>2011</v>
      </c>
      <c r="B286" s="6" t="s">
        <v>26</v>
      </c>
      <c r="C286" s="14">
        <f t="shared" si="9"/>
        <v>6354</v>
      </c>
      <c r="D286" s="14">
        <v>2437</v>
      </c>
      <c r="E286" s="14">
        <v>2937</v>
      </c>
      <c r="F286" s="14" t="s">
        <v>0</v>
      </c>
      <c r="G286" s="14" t="s">
        <v>0</v>
      </c>
      <c r="H286" s="14" t="s">
        <v>0</v>
      </c>
      <c r="I286" s="14" t="s">
        <v>0</v>
      </c>
      <c r="J286" s="14" t="s">
        <v>0</v>
      </c>
      <c r="K286" s="35">
        <v>980</v>
      </c>
    </row>
    <row r="287" spans="1:11" ht="12.75">
      <c r="A287" s="37">
        <v>2011</v>
      </c>
      <c r="B287" s="6" t="s">
        <v>27</v>
      </c>
      <c r="C287" s="14">
        <f t="shared" si="9"/>
        <v>18660</v>
      </c>
      <c r="D287" s="14">
        <v>13341</v>
      </c>
      <c r="E287" s="14">
        <v>1585</v>
      </c>
      <c r="F287" s="14" t="s">
        <v>0</v>
      </c>
      <c r="G287" s="14" t="s">
        <v>0</v>
      </c>
      <c r="H287" s="14" t="s">
        <v>0</v>
      </c>
      <c r="I287" s="14" t="s">
        <v>0</v>
      </c>
      <c r="J287" s="14" t="s">
        <v>0</v>
      </c>
      <c r="K287" s="35">
        <v>3734</v>
      </c>
    </row>
    <row r="288" spans="1:11" ht="12.75">
      <c r="A288" s="37">
        <v>2011</v>
      </c>
      <c r="B288" s="6" t="s">
        <v>28</v>
      </c>
      <c r="C288" s="14">
        <f t="shared" si="9"/>
        <v>48348</v>
      </c>
      <c r="D288" s="14">
        <v>24189</v>
      </c>
      <c r="E288" s="14">
        <v>23081</v>
      </c>
      <c r="F288" s="14" t="s">
        <v>0</v>
      </c>
      <c r="G288" s="14" t="s">
        <v>0</v>
      </c>
      <c r="H288" s="14" t="s">
        <v>0</v>
      </c>
      <c r="I288" s="14" t="s">
        <v>0</v>
      </c>
      <c r="J288" s="14" t="s">
        <v>0</v>
      </c>
      <c r="K288" s="35">
        <v>1078</v>
      </c>
    </row>
    <row r="289" spans="1:11" ht="12.75">
      <c r="A289" s="37">
        <v>2011</v>
      </c>
      <c r="B289" s="6" t="s">
        <v>29</v>
      </c>
      <c r="C289" s="14">
        <f t="shared" si="9"/>
        <v>16958</v>
      </c>
      <c r="D289" s="14">
        <v>7322</v>
      </c>
      <c r="E289" s="14">
        <v>9468</v>
      </c>
      <c r="F289" s="14" t="s">
        <v>0</v>
      </c>
      <c r="G289" s="14" t="s">
        <v>0</v>
      </c>
      <c r="H289" s="14" t="s">
        <v>0</v>
      </c>
      <c r="I289" s="14" t="s">
        <v>0</v>
      </c>
      <c r="J289" s="14" t="s">
        <v>0</v>
      </c>
      <c r="K289" s="35">
        <v>168</v>
      </c>
    </row>
    <row r="290" spans="1:11" ht="12.75">
      <c r="A290" s="37">
        <v>2011</v>
      </c>
      <c r="B290" s="6" t="s">
        <v>36</v>
      </c>
      <c r="C290" s="14">
        <f t="shared" si="9"/>
        <v>6434</v>
      </c>
      <c r="D290" s="14">
        <v>3978</v>
      </c>
      <c r="E290" s="14">
        <v>2432</v>
      </c>
      <c r="F290" s="14" t="s">
        <v>0</v>
      </c>
      <c r="G290" s="14" t="s">
        <v>0</v>
      </c>
      <c r="H290" s="14" t="s">
        <v>0</v>
      </c>
      <c r="I290" s="14" t="s">
        <v>0</v>
      </c>
      <c r="J290" s="14" t="s">
        <v>0</v>
      </c>
      <c r="K290" s="35">
        <v>24</v>
      </c>
    </row>
    <row r="291" spans="1:11" ht="12.75">
      <c r="A291" s="37">
        <v>2011</v>
      </c>
      <c r="B291" s="6" t="s">
        <v>30</v>
      </c>
      <c r="C291" s="14">
        <f t="shared" si="9"/>
        <v>1821</v>
      </c>
      <c r="D291" s="14">
        <v>204</v>
      </c>
      <c r="E291" s="14">
        <v>1428</v>
      </c>
      <c r="F291" s="14" t="s">
        <v>0</v>
      </c>
      <c r="G291" s="14" t="s">
        <v>0</v>
      </c>
      <c r="H291" s="14" t="s">
        <v>0</v>
      </c>
      <c r="I291" s="14" t="s">
        <v>0</v>
      </c>
      <c r="J291" s="14" t="s">
        <v>0</v>
      </c>
      <c r="K291" s="35">
        <v>189</v>
      </c>
    </row>
    <row r="292" spans="1:11" ht="12.75">
      <c r="A292" s="37">
        <v>2011</v>
      </c>
      <c r="B292" s="6" t="s">
        <v>31</v>
      </c>
      <c r="C292" s="14">
        <f t="shared" si="9"/>
        <v>0</v>
      </c>
      <c r="D292" s="14" t="s">
        <v>0</v>
      </c>
      <c r="E292" s="14" t="s">
        <v>0</v>
      </c>
      <c r="F292" s="14" t="s">
        <v>0</v>
      </c>
      <c r="G292" s="14" t="s">
        <v>0</v>
      </c>
      <c r="H292" s="14" t="s">
        <v>0</v>
      </c>
      <c r="I292" s="14" t="s">
        <v>0</v>
      </c>
      <c r="J292" s="14" t="s">
        <v>0</v>
      </c>
      <c r="K292" s="14" t="s">
        <v>0</v>
      </c>
    </row>
    <row r="293" spans="1:11" ht="12.75">
      <c r="A293" s="37">
        <v>2011</v>
      </c>
      <c r="B293" s="38" t="s">
        <v>32</v>
      </c>
      <c r="C293" s="14">
        <f t="shared" si="9"/>
        <v>14</v>
      </c>
      <c r="D293" s="14" t="s">
        <v>0</v>
      </c>
      <c r="E293" s="14" t="s">
        <v>0</v>
      </c>
      <c r="F293" s="14" t="s">
        <v>0</v>
      </c>
      <c r="G293" s="14" t="s">
        <v>0</v>
      </c>
      <c r="H293" s="14" t="s">
        <v>0</v>
      </c>
      <c r="I293" s="14" t="s">
        <v>0</v>
      </c>
      <c r="J293" s="14" t="s">
        <v>0</v>
      </c>
      <c r="K293" s="35">
        <v>14</v>
      </c>
    </row>
    <row r="294" spans="1:11" ht="12.75">
      <c r="A294" s="37">
        <v>2012</v>
      </c>
      <c r="B294" s="38" t="s">
        <v>45</v>
      </c>
      <c r="C294" s="43">
        <f>SUM(D294:K294)</f>
        <v>29</v>
      </c>
      <c r="D294" s="43" t="s">
        <v>0</v>
      </c>
      <c r="E294" s="14">
        <v>1</v>
      </c>
      <c r="F294" s="43" t="s">
        <v>0</v>
      </c>
      <c r="G294" s="43" t="s">
        <v>0</v>
      </c>
      <c r="H294" s="43" t="s">
        <v>0</v>
      </c>
      <c r="I294" s="43" t="s">
        <v>0</v>
      </c>
      <c r="J294" s="43" t="s">
        <v>0</v>
      </c>
      <c r="K294" s="35">
        <v>28</v>
      </c>
    </row>
    <row r="295" spans="1:11" ht="12.75">
      <c r="A295" s="37">
        <v>2012</v>
      </c>
      <c r="B295" s="38" t="s">
        <v>21</v>
      </c>
      <c r="C295" s="43">
        <f aca="true" t="shared" si="10" ref="C295:C338">SUM(D295:K295)</f>
        <v>0</v>
      </c>
      <c r="D295" s="43" t="s">
        <v>0</v>
      </c>
      <c r="E295" s="43" t="s">
        <v>0</v>
      </c>
      <c r="F295" s="43" t="s">
        <v>0</v>
      </c>
      <c r="G295" s="43" t="s">
        <v>0</v>
      </c>
      <c r="H295" s="43" t="s">
        <v>0</v>
      </c>
      <c r="I295" s="43" t="s">
        <v>0</v>
      </c>
      <c r="J295" s="43" t="s">
        <v>0</v>
      </c>
      <c r="K295" s="44" t="s">
        <v>0</v>
      </c>
    </row>
    <row r="296" spans="1:11" ht="12.75">
      <c r="A296" s="37">
        <v>2012</v>
      </c>
      <c r="B296" s="38" t="s">
        <v>22</v>
      </c>
      <c r="C296" s="43">
        <f t="shared" si="10"/>
        <v>26</v>
      </c>
      <c r="D296" s="43" t="s">
        <v>0</v>
      </c>
      <c r="E296" s="43" t="s">
        <v>0</v>
      </c>
      <c r="F296" s="43" t="s">
        <v>0</v>
      </c>
      <c r="G296" s="43" t="s">
        <v>0</v>
      </c>
      <c r="H296" s="43" t="s">
        <v>0</v>
      </c>
      <c r="I296" s="43" t="s">
        <v>0</v>
      </c>
      <c r="J296" s="43" t="s">
        <v>0</v>
      </c>
      <c r="K296" s="35">
        <v>26</v>
      </c>
    </row>
    <row r="297" spans="1:11" ht="12.75">
      <c r="A297" s="37">
        <v>2012</v>
      </c>
      <c r="B297" s="38" t="s">
        <v>23</v>
      </c>
      <c r="C297" s="43">
        <f t="shared" si="10"/>
        <v>78</v>
      </c>
      <c r="D297" s="43" t="s">
        <v>0</v>
      </c>
      <c r="E297" s="14">
        <v>19</v>
      </c>
      <c r="F297" s="43" t="s">
        <v>0</v>
      </c>
      <c r="G297" s="43" t="s">
        <v>0</v>
      </c>
      <c r="H297" s="43" t="s">
        <v>0</v>
      </c>
      <c r="I297" s="43" t="s">
        <v>0</v>
      </c>
      <c r="J297" s="43" t="s">
        <v>0</v>
      </c>
      <c r="K297" s="35">
        <v>59</v>
      </c>
    </row>
    <row r="298" spans="1:11" ht="12.75">
      <c r="A298" s="37">
        <v>2012</v>
      </c>
      <c r="B298" s="6" t="s">
        <v>24</v>
      </c>
      <c r="C298" s="43">
        <f t="shared" si="10"/>
        <v>88</v>
      </c>
      <c r="D298" s="43" t="s">
        <v>0</v>
      </c>
      <c r="E298" s="14">
        <v>46</v>
      </c>
      <c r="F298" s="43" t="s">
        <v>0</v>
      </c>
      <c r="G298" s="43" t="s">
        <v>0</v>
      </c>
      <c r="H298" s="43" t="s">
        <v>0</v>
      </c>
      <c r="I298" s="43" t="s">
        <v>0</v>
      </c>
      <c r="J298" s="43" t="s">
        <v>0</v>
      </c>
      <c r="K298" s="35">
        <v>42</v>
      </c>
    </row>
    <row r="299" spans="1:11" ht="12.75">
      <c r="A299" s="37">
        <v>2012</v>
      </c>
      <c r="B299" s="6" t="s">
        <v>25</v>
      </c>
      <c r="C299" s="43">
        <f t="shared" si="10"/>
        <v>1612</v>
      </c>
      <c r="D299" s="14">
        <v>58</v>
      </c>
      <c r="E299" s="14">
        <v>1462</v>
      </c>
      <c r="F299" s="43" t="s">
        <v>0</v>
      </c>
      <c r="G299" s="43" t="s">
        <v>0</v>
      </c>
      <c r="H299" s="43" t="s">
        <v>0</v>
      </c>
      <c r="I299" s="43" t="s">
        <v>0</v>
      </c>
      <c r="J299" s="43" t="s">
        <v>0</v>
      </c>
      <c r="K299" s="35">
        <v>92</v>
      </c>
    </row>
    <row r="300" spans="1:11" ht="12.75">
      <c r="A300" s="37">
        <v>2012</v>
      </c>
      <c r="B300" s="38" t="s">
        <v>33</v>
      </c>
      <c r="C300" s="43">
        <f t="shared" si="10"/>
        <v>413</v>
      </c>
      <c r="D300" s="43" t="s">
        <v>0</v>
      </c>
      <c r="E300" s="14">
        <v>413</v>
      </c>
      <c r="F300" s="43" t="s">
        <v>0</v>
      </c>
      <c r="G300" s="43" t="s">
        <v>0</v>
      </c>
      <c r="H300" s="43" t="s">
        <v>0</v>
      </c>
      <c r="I300" s="43" t="s">
        <v>0</v>
      </c>
      <c r="J300" s="43" t="s">
        <v>0</v>
      </c>
      <c r="K300" s="44" t="s">
        <v>0</v>
      </c>
    </row>
    <row r="301" spans="1:11" ht="12.75">
      <c r="A301" s="37">
        <v>2012</v>
      </c>
      <c r="B301" s="6" t="s">
        <v>26</v>
      </c>
      <c r="C301" s="43">
        <f t="shared" si="10"/>
        <v>4995</v>
      </c>
      <c r="D301" s="14">
        <v>2719</v>
      </c>
      <c r="E301" s="14">
        <v>2113</v>
      </c>
      <c r="F301" s="43" t="s">
        <v>0</v>
      </c>
      <c r="G301" s="43" t="s">
        <v>0</v>
      </c>
      <c r="H301" s="43" t="s">
        <v>0</v>
      </c>
      <c r="I301" s="43" t="s">
        <v>0</v>
      </c>
      <c r="J301" s="43" t="s">
        <v>0</v>
      </c>
      <c r="K301" s="35">
        <v>163</v>
      </c>
    </row>
    <row r="302" spans="1:11" ht="12.75">
      <c r="A302" s="37">
        <v>2012</v>
      </c>
      <c r="B302" s="6" t="s">
        <v>27</v>
      </c>
      <c r="C302" s="43">
        <f t="shared" si="10"/>
        <v>19176</v>
      </c>
      <c r="D302" s="14">
        <v>15252</v>
      </c>
      <c r="E302" s="14">
        <v>2970</v>
      </c>
      <c r="F302" s="43" t="s">
        <v>0</v>
      </c>
      <c r="G302" s="43" t="s">
        <v>0</v>
      </c>
      <c r="H302" s="43" t="s">
        <v>0</v>
      </c>
      <c r="I302" s="43" t="s">
        <v>0</v>
      </c>
      <c r="J302" s="43" t="s">
        <v>0</v>
      </c>
      <c r="K302" s="35">
        <v>954</v>
      </c>
    </row>
    <row r="303" spans="1:11" ht="12.75">
      <c r="A303" s="37">
        <v>2012</v>
      </c>
      <c r="B303" s="6" t="s">
        <v>28</v>
      </c>
      <c r="C303" s="43">
        <f t="shared" si="10"/>
        <v>51675</v>
      </c>
      <c r="D303" s="14">
        <v>25711</v>
      </c>
      <c r="E303" s="14">
        <v>25791</v>
      </c>
      <c r="F303" s="43" t="s">
        <v>0</v>
      </c>
      <c r="G303" s="43" t="s">
        <v>0</v>
      </c>
      <c r="H303" s="43" t="s">
        <v>0</v>
      </c>
      <c r="I303" s="43" t="s">
        <v>0</v>
      </c>
      <c r="J303" s="43" t="s">
        <v>0</v>
      </c>
      <c r="K303" s="35">
        <v>173</v>
      </c>
    </row>
    <row r="304" spans="1:11" ht="12.75">
      <c r="A304" s="37">
        <v>2012</v>
      </c>
      <c r="B304" s="6" t="s">
        <v>29</v>
      </c>
      <c r="C304" s="43">
        <f t="shared" si="10"/>
        <v>18897</v>
      </c>
      <c r="D304" s="14">
        <v>7979</v>
      </c>
      <c r="E304" s="14">
        <v>10797</v>
      </c>
      <c r="F304" s="43" t="s">
        <v>0</v>
      </c>
      <c r="G304" s="43" t="s">
        <v>0</v>
      </c>
      <c r="H304" s="43" t="s">
        <v>0</v>
      </c>
      <c r="I304" s="43" t="s">
        <v>0</v>
      </c>
      <c r="J304" s="43" t="s">
        <v>0</v>
      </c>
      <c r="K304" s="35">
        <v>121</v>
      </c>
    </row>
    <row r="305" spans="1:11" ht="12.75">
      <c r="A305" s="37">
        <v>2012</v>
      </c>
      <c r="B305" s="6" t="s">
        <v>36</v>
      </c>
      <c r="C305" s="43">
        <f t="shared" si="10"/>
        <v>3491</v>
      </c>
      <c r="D305" s="14">
        <v>724</v>
      </c>
      <c r="E305" s="14">
        <v>2443</v>
      </c>
      <c r="F305" s="43" t="s">
        <v>0</v>
      </c>
      <c r="G305" s="43" t="s">
        <v>0</v>
      </c>
      <c r="H305" s="43" t="s">
        <v>0</v>
      </c>
      <c r="I305" s="43" t="s">
        <v>0</v>
      </c>
      <c r="J305" s="43" t="s">
        <v>0</v>
      </c>
      <c r="K305" s="35">
        <v>324</v>
      </c>
    </row>
    <row r="306" spans="1:11" ht="12.75">
      <c r="A306" s="37">
        <v>2012</v>
      </c>
      <c r="B306" s="6" t="s">
        <v>30</v>
      </c>
      <c r="C306" s="43">
        <f t="shared" si="10"/>
        <v>2512</v>
      </c>
      <c r="D306" s="14">
        <v>148</v>
      </c>
      <c r="E306" s="14">
        <v>2298</v>
      </c>
      <c r="F306" s="43" t="s">
        <v>0</v>
      </c>
      <c r="G306" s="43" t="s">
        <v>0</v>
      </c>
      <c r="H306" s="43" t="s">
        <v>0</v>
      </c>
      <c r="I306" s="43" t="s">
        <v>0</v>
      </c>
      <c r="J306" s="43" t="s">
        <v>0</v>
      </c>
      <c r="K306" s="35">
        <v>66</v>
      </c>
    </row>
    <row r="307" spans="1:11" ht="12.75">
      <c r="A307" s="37">
        <v>2012</v>
      </c>
      <c r="B307" s="6" t="s">
        <v>31</v>
      </c>
      <c r="C307" s="43">
        <f t="shared" si="10"/>
        <v>279</v>
      </c>
      <c r="D307" s="43" t="s">
        <v>0</v>
      </c>
      <c r="E307" s="43" t="s">
        <v>0</v>
      </c>
      <c r="F307" s="43" t="s">
        <v>0</v>
      </c>
      <c r="G307" s="43" t="s">
        <v>0</v>
      </c>
      <c r="H307" s="43" t="s">
        <v>0</v>
      </c>
      <c r="I307" s="43" t="s">
        <v>0</v>
      </c>
      <c r="J307" s="43" t="s">
        <v>0</v>
      </c>
      <c r="K307" s="35">
        <v>279</v>
      </c>
    </row>
    <row r="308" spans="1:11" ht="12.75">
      <c r="A308" s="37">
        <v>2012</v>
      </c>
      <c r="B308" s="38" t="s">
        <v>32</v>
      </c>
      <c r="C308" s="43">
        <f t="shared" si="10"/>
        <v>23</v>
      </c>
      <c r="D308" s="43" t="s">
        <v>0</v>
      </c>
      <c r="E308" s="43" t="s">
        <v>0</v>
      </c>
      <c r="F308" s="43" t="s">
        <v>0</v>
      </c>
      <c r="G308" s="43" t="s">
        <v>0</v>
      </c>
      <c r="H308" s="43" t="s">
        <v>0</v>
      </c>
      <c r="I308" s="43" t="s">
        <v>0</v>
      </c>
      <c r="J308" s="43" t="s">
        <v>0</v>
      </c>
      <c r="K308" s="35">
        <v>23</v>
      </c>
    </row>
    <row r="309" spans="1:11" ht="12.75">
      <c r="A309" s="37">
        <v>2013</v>
      </c>
      <c r="B309" s="38" t="s">
        <v>45</v>
      </c>
      <c r="C309" s="43">
        <f t="shared" si="10"/>
        <v>29</v>
      </c>
      <c r="D309" s="43" t="s">
        <v>0</v>
      </c>
      <c r="E309" s="14">
        <v>10</v>
      </c>
      <c r="F309" s="43" t="s">
        <v>0</v>
      </c>
      <c r="G309" s="43" t="s">
        <v>0</v>
      </c>
      <c r="H309" s="43" t="s">
        <v>0</v>
      </c>
      <c r="I309" s="43" t="s">
        <v>0</v>
      </c>
      <c r="J309" s="43" t="s">
        <v>0</v>
      </c>
      <c r="K309" s="35">
        <v>19</v>
      </c>
    </row>
    <row r="310" spans="1:11" ht="12.75">
      <c r="A310" s="37">
        <v>2013</v>
      </c>
      <c r="B310" s="38" t="s">
        <v>21</v>
      </c>
      <c r="C310" s="43">
        <f t="shared" si="10"/>
        <v>0</v>
      </c>
      <c r="D310" s="43" t="s">
        <v>0</v>
      </c>
      <c r="E310" s="43" t="s">
        <v>0</v>
      </c>
      <c r="F310" s="43" t="s">
        <v>0</v>
      </c>
      <c r="G310" s="43" t="s">
        <v>0</v>
      </c>
      <c r="H310" s="43" t="s">
        <v>0</v>
      </c>
      <c r="I310" s="43" t="s">
        <v>0</v>
      </c>
      <c r="J310" s="43" t="s">
        <v>0</v>
      </c>
      <c r="K310" s="44" t="s">
        <v>0</v>
      </c>
    </row>
    <row r="311" spans="1:11" ht="12.75">
      <c r="A311" s="37">
        <v>2013</v>
      </c>
      <c r="B311" s="38" t="s">
        <v>22</v>
      </c>
      <c r="C311" s="43">
        <f t="shared" si="10"/>
        <v>20</v>
      </c>
      <c r="D311" s="43" t="s">
        <v>0</v>
      </c>
      <c r="E311" s="43" t="s">
        <v>0</v>
      </c>
      <c r="F311" s="43" t="s">
        <v>0</v>
      </c>
      <c r="G311" s="43" t="s">
        <v>0</v>
      </c>
      <c r="H311" s="43" t="s">
        <v>0</v>
      </c>
      <c r="I311" s="43" t="s">
        <v>0</v>
      </c>
      <c r="J311" s="43" t="s">
        <v>0</v>
      </c>
      <c r="K311" s="35">
        <v>20</v>
      </c>
    </row>
    <row r="312" spans="1:11" ht="12.75">
      <c r="A312" s="37">
        <v>2013</v>
      </c>
      <c r="B312" s="38" t="s">
        <v>23</v>
      </c>
      <c r="C312" s="43">
        <f t="shared" si="10"/>
        <v>60</v>
      </c>
      <c r="D312" s="43" t="s">
        <v>0</v>
      </c>
      <c r="E312" s="14">
        <v>10</v>
      </c>
      <c r="F312" s="43" t="s">
        <v>0</v>
      </c>
      <c r="G312" s="43" t="s">
        <v>0</v>
      </c>
      <c r="H312" s="43" t="s">
        <v>0</v>
      </c>
      <c r="I312" s="43" t="s">
        <v>0</v>
      </c>
      <c r="J312" s="43" t="s">
        <v>0</v>
      </c>
      <c r="K312" s="35">
        <v>50</v>
      </c>
    </row>
    <row r="313" spans="1:11" ht="12.75">
      <c r="A313" s="37">
        <v>2013</v>
      </c>
      <c r="B313" s="6" t="s">
        <v>24</v>
      </c>
      <c r="C313" s="43">
        <f t="shared" si="10"/>
        <v>55</v>
      </c>
      <c r="D313" s="43" t="s">
        <v>0</v>
      </c>
      <c r="E313" s="14">
        <v>2</v>
      </c>
      <c r="F313" s="43" t="s">
        <v>0</v>
      </c>
      <c r="G313" s="43" t="s">
        <v>0</v>
      </c>
      <c r="H313" s="43" t="s">
        <v>0</v>
      </c>
      <c r="I313" s="43" t="s">
        <v>0</v>
      </c>
      <c r="J313" s="43" t="s">
        <v>0</v>
      </c>
      <c r="K313" s="35">
        <v>53</v>
      </c>
    </row>
    <row r="314" spans="1:11" ht="12.75">
      <c r="A314" s="37">
        <v>2013</v>
      </c>
      <c r="B314" s="6" t="s">
        <v>25</v>
      </c>
      <c r="C314" s="43">
        <f t="shared" si="10"/>
        <v>2169</v>
      </c>
      <c r="D314" s="14">
        <v>100</v>
      </c>
      <c r="E314" s="14">
        <v>2063</v>
      </c>
      <c r="F314" s="43" t="s">
        <v>0</v>
      </c>
      <c r="G314" s="43" t="s">
        <v>0</v>
      </c>
      <c r="H314" s="43" t="s">
        <v>0</v>
      </c>
      <c r="I314" s="43" t="s">
        <v>0</v>
      </c>
      <c r="J314" s="43" t="s">
        <v>0</v>
      </c>
      <c r="K314" s="35">
        <v>6</v>
      </c>
    </row>
    <row r="315" spans="1:11" ht="12.75">
      <c r="A315" s="37">
        <v>2013</v>
      </c>
      <c r="B315" s="38" t="s">
        <v>33</v>
      </c>
      <c r="C315" s="43">
        <f t="shared" si="10"/>
        <v>233</v>
      </c>
      <c r="D315" s="43" t="s">
        <v>0</v>
      </c>
      <c r="E315" s="14">
        <v>190</v>
      </c>
      <c r="F315" s="43" t="s">
        <v>0</v>
      </c>
      <c r="G315" s="43" t="s">
        <v>0</v>
      </c>
      <c r="H315" s="43" t="s">
        <v>0</v>
      </c>
      <c r="I315" s="43" t="s">
        <v>0</v>
      </c>
      <c r="J315" s="43" t="s">
        <v>0</v>
      </c>
      <c r="K315" s="42">
        <v>43</v>
      </c>
    </row>
    <row r="316" spans="1:11" ht="12.75">
      <c r="A316" s="37">
        <v>2013</v>
      </c>
      <c r="B316" s="6" t="s">
        <v>26</v>
      </c>
      <c r="C316" s="43">
        <f t="shared" si="10"/>
        <v>1978</v>
      </c>
      <c r="D316" s="14">
        <v>898</v>
      </c>
      <c r="E316" s="14">
        <v>981</v>
      </c>
      <c r="F316" s="43" t="s">
        <v>0</v>
      </c>
      <c r="G316" s="43" t="s">
        <v>0</v>
      </c>
      <c r="H316" s="43" t="s">
        <v>0</v>
      </c>
      <c r="I316" s="43" t="s">
        <v>0</v>
      </c>
      <c r="J316" s="43" t="s">
        <v>0</v>
      </c>
      <c r="K316" s="35">
        <v>99</v>
      </c>
    </row>
    <row r="317" spans="1:11" ht="12.75">
      <c r="A317" s="37">
        <v>2013</v>
      </c>
      <c r="B317" s="6" t="s">
        <v>27</v>
      </c>
      <c r="C317" s="43">
        <f t="shared" si="10"/>
        <v>18155</v>
      </c>
      <c r="D317" s="14">
        <v>15580</v>
      </c>
      <c r="E317" s="14">
        <v>2575</v>
      </c>
      <c r="F317" s="43" t="s">
        <v>0</v>
      </c>
      <c r="G317" s="43" t="s">
        <v>0</v>
      </c>
      <c r="H317" s="43" t="s">
        <v>0</v>
      </c>
      <c r="I317" s="43" t="s">
        <v>0</v>
      </c>
      <c r="J317" s="43" t="s">
        <v>0</v>
      </c>
      <c r="K317" s="44" t="s">
        <v>0</v>
      </c>
    </row>
    <row r="318" spans="1:11" ht="12.75">
      <c r="A318" s="37">
        <v>2013</v>
      </c>
      <c r="B318" s="6" t="s">
        <v>28</v>
      </c>
      <c r="C318" s="43">
        <f t="shared" si="10"/>
        <v>45770</v>
      </c>
      <c r="D318" s="14">
        <v>21173</v>
      </c>
      <c r="E318" s="14">
        <v>24569</v>
      </c>
      <c r="F318" s="43" t="s">
        <v>0</v>
      </c>
      <c r="G318" s="43" t="s">
        <v>0</v>
      </c>
      <c r="H318" s="43" t="s">
        <v>0</v>
      </c>
      <c r="I318" s="43" t="s">
        <v>0</v>
      </c>
      <c r="J318" s="43" t="s">
        <v>0</v>
      </c>
      <c r="K318" s="35">
        <v>28</v>
      </c>
    </row>
    <row r="319" spans="1:11" ht="12.75">
      <c r="A319" s="37">
        <v>2013</v>
      </c>
      <c r="B319" s="6" t="s">
        <v>29</v>
      </c>
      <c r="C319" s="43">
        <f t="shared" si="10"/>
        <v>17637</v>
      </c>
      <c r="D319" s="14">
        <v>9142</v>
      </c>
      <c r="E319" s="14">
        <v>8199</v>
      </c>
      <c r="F319" s="43" t="s">
        <v>0</v>
      </c>
      <c r="G319" s="43" t="s">
        <v>0</v>
      </c>
      <c r="H319" s="43" t="s">
        <v>0</v>
      </c>
      <c r="I319" s="43" t="s">
        <v>0</v>
      </c>
      <c r="J319" s="43" t="s">
        <v>0</v>
      </c>
      <c r="K319" s="35">
        <v>296</v>
      </c>
    </row>
    <row r="320" spans="1:11" ht="12.75">
      <c r="A320" s="37">
        <v>2013</v>
      </c>
      <c r="B320" s="6" t="s">
        <v>36</v>
      </c>
      <c r="C320" s="43">
        <f t="shared" si="10"/>
        <v>7298</v>
      </c>
      <c r="D320" s="14">
        <v>4259</v>
      </c>
      <c r="E320" s="14">
        <v>2788</v>
      </c>
      <c r="F320" s="43" t="s">
        <v>0</v>
      </c>
      <c r="G320" s="43" t="s">
        <v>0</v>
      </c>
      <c r="H320" s="43" t="s">
        <v>0</v>
      </c>
      <c r="I320" s="43" t="s">
        <v>0</v>
      </c>
      <c r="J320" s="43" t="s">
        <v>0</v>
      </c>
      <c r="K320" s="35">
        <v>251</v>
      </c>
    </row>
    <row r="321" spans="1:11" ht="12.75">
      <c r="A321" s="37">
        <v>2013</v>
      </c>
      <c r="B321" s="6" t="s">
        <v>30</v>
      </c>
      <c r="C321" s="43">
        <f t="shared" si="10"/>
        <v>1860</v>
      </c>
      <c r="D321" s="14">
        <v>239</v>
      </c>
      <c r="E321" s="14">
        <v>1621</v>
      </c>
      <c r="F321" s="43" t="s">
        <v>0</v>
      </c>
      <c r="G321" s="43" t="s">
        <v>0</v>
      </c>
      <c r="H321" s="43" t="s">
        <v>0</v>
      </c>
      <c r="I321" s="43" t="s">
        <v>0</v>
      </c>
      <c r="J321" s="43" t="s">
        <v>0</v>
      </c>
      <c r="K321" s="44" t="s">
        <v>0</v>
      </c>
    </row>
    <row r="322" spans="1:11" ht="12.75">
      <c r="A322" s="37">
        <v>2013</v>
      </c>
      <c r="B322" s="6" t="s">
        <v>31</v>
      </c>
      <c r="C322" s="43">
        <f t="shared" si="10"/>
        <v>25</v>
      </c>
      <c r="D322" s="43" t="s">
        <v>0</v>
      </c>
      <c r="E322" s="43" t="s">
        <v>0</v>
      </c>
      <c r="F322" s="43" t="s">
        <v>0</v>
      </c>
      <c r="G322" s="43" t="s">
        <v>0</v>
      </c>
      <c r="H322" s="43" t="s">
        <v>0</v>
      </c>
      <c r="I322" s="43" t="s">
        <v>0</v>
      </c>
      <c r="J322" s="43" t="s">
        <v>0</v>
      </c>
      <c r="K322" s="42">
        <v>25</v>
      </c>
    </row>
    <row r="323" spans="1:11" ht="12.75">
      <c r="A323" s="37">
        <v>2013</v>
      </c>
      <c r="B323" s="38" t="s">
        <v>32</v>
      </c>
      <c r="C323" s="43">
        <f t="shared" si="10"/>
        <v>51</v>
      </c>
      <c r="D323" s="43" t="s">
        <v>0</v>
      </c>
      <c r="E323" s="43" t="s">
        <v>0</v>
      </c>
      <c r="F323" s="43" t="s">
        <v>0</v>
      </c>
      <c r="G323" s="43" t="s">
        <v>0</v>
      </c>
      <c r="H323" s="43" t="s">
        <v>0</v>
      </c>
      <c r="I323" s="43" t="s">
        <v>0</v>
      </c>
      <c r="J323" s="43" t="s">
        <v>0</v>
      </c>
      <c r="K323" s="35">
        <v>51</v>
      </c>
    </row>
    <row r="324" spans="1:11" ht="12.75">
      <c r="A324" s="37">
        <v>2014</v>
      </c>
      <c r="B324" s="38" t="s">
        <v>45</v>
      </c>
      <c r="C324" s="43">
        <f t="shared" si="10"/>
        <v>25</v>
      </c>
      <c r="D324" s="43" t="s">
        <v>0</v>
      </c>
      <c r="E324" s="43">
        <v>2</v>
      </c>
      <c r="F324" s="43" t="s">
        <v>0</v>
      </c>
      <c r="G324" s="43" t="s">
        <v>0</v>
      </c>
      <c r="H324" s="43" t="s">
        <v>0</v>
      </c>
      <c r="I324" s="43" t="s">
        <v>0</v>
      </c>
      <c r="J324" s="43" t="s">
        <v>0</v>
      </c>
      <c r="K324" s="35">
        <v>23</v>
      </c>
    </row>
    <row r="325" spans="1:11" ht="12.75">
      <c r="A325" s="37">
        <v>2014</v>
      </c>
      <c r="B325" s="38" t="s">
        <v>21</v>
      </c>
      <c r="C325" s="43">
        <f t="shared" si="10"/>
        <v>0</v>
      </c>
      <c r="D325" s="43" t="s">
        <v>0</v>
      </c>
      <c r="E325" s="43" t="s">
        <v>0</v>
      </c>
      <c r="F325" s="43" t="s">
        <v>0</v>
      </c>
      <c r="G325" s="43" t="s">
        <v>0</v>
      </c>
      <c r="H325" s="43" t="s">
        <v>0</v>
      </c>
      <c r="I325" s="43" t="s">
        <v>0</v>
      </c>
      <c r="J325" s="43" t="s">
        <v>0</v>
      </c>
      <c r="K325" s="44" t="s">
        <v>0</v>
      </c>
    </row>
    <row r="326" spans="1:11" ht="12.75">
      <c r="A326" s="37">
        <v>2014</v>
      </c>
      <c r="B326" s="38" t="s">
        <v>22</v>
      </c>
      <c r="C326" s="43">
        <f t="shared" si="10"/>
        <v>20</v>
      </c>
      <c r="D326" s="43" t="s">
        <v>0</v>
      </c>
      <c r="E326" s="43" t="s">
        <v>0</v>
      </c>
      <c r="F326" s="43" t="s">
        <v>0</v>
      </c>
      <c r="G326" s="43" t="s">
        <v>0</v>
      </c>
      <c r="H326" s="43" t="s">
        <v>0</v>
      </c>
      <c r="I326" s="43" t="s">
        <v>0</v>
      </c>
      <c r="J326" s="43" t="s">
        <v>0</v>
      </c>
      <c r="K326" s="35">
        <v>20</v>
      </c>
    </row>
    <row r="327" spans="1:11" ht="12.75">
      <c r="A327" s="37">
        <v>2014</v>
      </c>
      <c r="B327" s="38" t="s">
        <v>23</v>
      </c>
      <c r="C327" s="43">
        <f t="shared" si="10"/>
        <v>55</v>
      </c>
      <c r="D327" s="43" t="s">
        <v>0</v>
      </c>
      <c r="E327" s="43">
        <v>14</v>
      </c>
      <c r="F327" s="43" t="s">
        <v>0</v>
      </c>
      <c r="G327" s="43" t="s">
        <v>0</v>
      </c>
      <c r="H327" s="43" t="s">
        <v>0</v>
      </c>
      <c r="I327" s="43" t="s">
        <v>0</v>
      </c>
      <c r="J327" s="43" t="s">
        <v>0</v>
      </c>
      <c r="K327" s="35">
        <v>41</v>
      </c>
    </row>
    <row r="328" spans="1:11" ht="12.75">
      <c r="A328" s="37">
        <v>2014</v>
      </c>
      <c r="B328" s="6" t="s">
        <v>24</v>
      </c>
      <c r="C328" s="43">
        <f t="shared" si="10"/>
        <v>172</v>
      </c>
      <c r="D328" s="43" t="s">
        <v>0</v>
      </c>
      <c r="E328" s="43">
        <v>83</v>
      </c>
      <c r="F328" s="43" t="s">
        <v>0</v>
      </c>
      <c r="G328" s="43" t="s">
        <v>0</v>
      </c>
      <c r="H328" s="43" t="s">
        <v>0</v>
      </c>
      <c r="I328" s="43" t="s">
        <v>0</v>
      </c>
      <c r="J328" s="43" t="s">
        <v>0</v>
      </c>
      <c r="K328" s="35">
        <v>89</v>
      </c>
    </row>
    <row r="329" spans="1:11" ht="12.75">
      <c r="A329" s="37">
        <v>2014</v>
      </c>
      <c r="B329" s="6" t="s">
        <v>25</v>
      </c>
      <c r="C329" s="43">
        <f t="shared" si="10"/>
        <v>2308</v>
      </c>
      <c r="D329" s="43">
        <v>293</v>
      </c>
      <c r="E329" s="43">
        <v>2010</v>
      </c>
      <c r="F329" s="43" t="s">
        <v>0</v>
      </c>
      <c r="G329" s="43" t="s">
        <v>0</v>
      </c>
      <c r="H329" s="43" t="s">
        <v>0</v>
      </c>
      <c r="I329" s="43" t="s">
        <v>0</v>
      </c>
      <c r="J329" s="43" t="s">
        <v>0</v>
      </c>
      <c r="K329" s="35">
        <v>5</v>
      </c>
    </row>
    <row r="330" spans="1:11" ht="12.75">
      <c r="A330" s="37">
        <v>2014</v>
      </c>
      <c r="B330" s="38" t="s">
        <v>33</v>
      </c>
      <c r="C330" s="43">
        <f t="shared" si="10"/>
        <v>161</v>
      </c>
      <c r="D330" s="43" t="s">
        <v>0</v>
      </c>
      <c r="E330" s="43">
        <v>119</v>
      </c>
      <c r="F330" s="43" t="s">
        <v>0</v>
      </c>
      <c r="G330" s="43" t="s">
        <v>0</v>
      </c>
      <c r="H330" s="43" t="s">
        <v>0</v>
      </c>
      <c r="I330" s="43" t="s">
        <v>0</v>
      </c>
      <c r="J330" s="43" t="s">
        <v>0</v>
      </c>
      <c r="K330" s="35">
        <v>42</v>
      </c>
    </row>
    <row r="331" spans="1:11" ht="12.75">
      <c r="A331" s="37">
        <v>2014</v>
      </c>
      <c r="B331" s="6" t="s">
        <v>26</v>
      </c>
      <c r="C331" s="43">
        <f t="shared" si="10"/>
        <v>4322</v>
      </c>
      <c r="D331" s="43">
        <v>1492</v>
      </c>
      <c r="E331" s="43">
        <v>2682</v>
      </c>
      <c r="F331" s="43" t="s">
        <v>0</v>
      </c>
      <c r="G331" s="43" t="s">
        <v>0</v>
      </c>
      <c r="H331" s="43" t="s">
        <v>0</v>
      </c>
      <c r="I331" s="43" t="s">
        <v>0</v>
      </c>
      <c r="J331" s="43" t="s">
        <v>0</v>
      </c>
      <c r="K331" s="35">
        <v>148</v>
      </c>
    </row>
    <row r="332" spans="1:11" ht="12.75">
      <c r="A332" s="37">
        <v>2014</v>
      </c>
      <c r="B332" s="6" t="s">
        <v>27</v>
      </c>
      <c r="C332" s="43">
        <f t="shared" si="10"/>
        <v>17553</v>
      </c>
      <c r="D332" s="43">
        <v>14000</v>
      </c>
      <c r="E332" s="43">
        <v>3397</v>
      </c>
      <c r="F332" s="43" t="s">
        <v>0</v>
      </c>
      <c r="G332" s="43" t="s">
        <v>0</v>
      </c>
      <c r="H332" s="43" t="s">
        <v>0</v>
      </c>
      <c r="I332" s="43" t="s">
        <v>0</v>
      </c>
      <c r="J332" s="43" t="s">
        <v>0</v>
      </c>
      <c r="K332" s="35">
        <v>156</v>
      </c>
    </row>
    <row r="333" spans="1:11" ht="12.75">
      <c r="A333" s="37">
        <v>2014</v>
      </c>
      <c r="B333" s="6" t="s">
        <v>28</v>
      </c>
      <c r="C333" s="43">
        <f t="shared" si="10"/>
        <v>47245</v>
      </c>
      <c r="D333" s="14">
        <v>19961</v>
      </c>
      <c r="E333" s="14">
        <v>27169</v>
      </c>
      <c r="F333" s="43" t="s">
        <v>0</v>
      </c>
      <c r="G333" s="43" t="s">
        <v>0</v>
      </c>
      <c r="H333" s="43" t="s">
        <v>0</v>
      </c>
      <c r="I333" s="43" t="s">
        <v>0</v>
      </c>
      <c r="J333" s="43" t="s">
        <v>0</v>
      </c>
      <c r="K333" s="35">
        <v>115</v>
      </c>
    </row>
    <row r="334" spans="1:11" ht="12.75">
      <c r="A334" s="37">
        <v>2014</v>
      </c>
      <c r="B334" s="6" t="s">
        <v>29</v>
      </c>
      <c r="C334" s="43">
        <f t="shared" si="10"/>
        <v>18670</v>
      </c>
      <c r="D334" s="7">
        <v>8184</v>
      </c>
      <c r="E334" s="7">
        <v>10474</v>
      </c>
      <c r="F334" s="43" t="s">
        <v>0</v>
      </c>
      <c r="G334" s="43" t="s">
        <v>0</v>
      </c>
      <c r="H334" s="43" t="s">
        <v>0</v>
      </c>
      <c r="I334" s="43" t="s">
        <v>0</v>
      </c>
      <c r="J334" s="43" t="s">
        <v>0</v>
      </c>
      <c r="K334" s="32">
        <v>12</v>
      </c>
    </row>
    <row r="335" spans="1:11" ht="12.75">
      <c r="A335" s="37">
        <v>2014</v>
      </c>
      <c r="B335" s="6" t="s">
        <v>36</v>
      </c>
      <c r="C335" s="43">
        <f t="shared" si="10"/>
        <v>6509</v>
      </c>
      <c r="D335" s="7">
        <v>3964</v>
      </c>
      <c r="E335" s="7">
        <v>2475</v>
      </c>
      <c r="F335" s="43" t="s">
        <v>0</v>
      </c>
      <c r="G335" s="43" t="s">
        <v>0</v>
      </c>
      <c r="H335" s="43" t="s">
        <v>0</v>
      </c>
      <c r="I335" s="43" t="s">
        <v>0</v>
      </c>
      <c r="J335" s="43" t="s">
        <v>0</v>
      </c>
      <c r="K335" s="32">
        <v>70</v>
      </c>
    </row>
    <row r="336" spans="1:11" ht="12.75">
      <c r="A336" s="37">
        <v>2014</v>
      </c>
      <c r="B336" s="6" t="s">
        <v>30</v>
      </c>
      <c r="C336" s="43">
        <f t="shared" si="10"/>
        <v>1900</v>
      </c>
      <c r="D336" s="7">
        <v>250</v>
      </c>
      <c r="E336" s="7">
        <v>1650</v>
      </c>
      <c r="F336" s="43" t="s">
        <v>0</v>
      </c>
      <c r="G336" s="43" t="s">
        <v>0</v>
      </c>
      <c r="H336" s="43" t="s">
        <v>0</v>
      </c>
      <c r="I336" s="43" t="s">
        <v>0</v>
      </c>
      <c r="J336" s="43" t="s">
        <v>0</v>
      </c>
      <c r="K336" s="56" t="s">
        <v>0</v>
      </c>
    </row>
    <row r="337" spans="1:11" ht="12.75">
      <c r="A337" s="37">
        <v>2014</v>
      </c>
      <c r="B337" s="6" t="s">
        <v>31</v>
      </c>
      <c r="C337" s="43">
        <f t="shared" si="10"/>
        <v>19</v>
      </c>
      <c r="D337" s="41" t="s">
        <v>0</v>
      </c>
      <c r="E337" s="41" t="s">
        <v>0</v>
      </c>
      <c r="F337" s="43" t="s">
        <v>0</v>
      </c>
      <c r="G337" s="43" t="s">
        <v>0</v>
      </c>
      <c r="H337" s="43" t="s">
        <v>0</v>
      </c>
      <c r="I337" s="43" t="s">
        <v>0</v>
      </c>
      <c r="J337" s="43" t="s">
        <v>0</v>
      </c>
      <c r="K337" s="32">
        <v>19</v>
      </c>
    </row>
    <row r="338" spans="1:11" s="28" customFormat="1" ht="12.75">
      <c r="A338" s="57">
        <v>2014</v>
      </c>
      <c r="B338" s="58" t="s">
        <v>32</v>
      </c>
      <c r="C338" s="59">
        <f t="shared" si="10"/>
        <v>10</v>
      </c>
      <c r="D338" s="59" t="s">
        <v>0</v>
      </c>
      <c r="E338" s="59" t="s">
        <v>0</v>
      </c>
      <c r="F338" s="59" t="s">
        <v>0</v>
      </c>
      <c r="G338" s="59" t="s">
        <v>0</v>
      </c>
      <c r="H338" s="59" t="s">
        <v>0</v>
      </c>
      <c r="I338" s="59" t="s">
        <v>0</v>
      </c>
      <c r="J338" s="59" t="s">
        <v>0</v>
      </c>
      <c r="K338" s="60">
        <v>10</v>
      </c>
    </row>
    <row r="339" spans="1:11" ht="12.75">
      <c r="A339" s="36" t="s">
        <v>39</v>
      </c>
      <c r="B339" s="38"/>
      <c r="C339" s="7"/>
      <c r="D339" s="7"/>
      <c r="E339" s="7"/>
      <c r="F339" s="7"/>
      <c r="G339" s="7"/>
      <c r="H339" s="7"/>
      <c r="I339" s="7"/>
      <c r="J339" s="7"/>
      <c r="K339" s="32"/>
    </row>
    <row r="340" spans="2:11" ht="12.75">
      <c r="B340" s="6"/>
      <c r="C340" s="7"/>
      <c r="D340" s="7"/>
      <c r="E340" s="7"/>
      <c r="F340" s="7"/>
      <c r="G340" s="7"/>
      <c r="H340" s="7"/>
      <c r="I340" s="7"/>
      <c r="J340" s="7"/>
      <c r="K340" s="32"/>
    </row>
    <row r="341" spans="2:11" ht="12.75">
      <c r="B341" s="6"/>
      <c r="C341" s="7"/>
      <c r="D341" s="7"/>
      <c r="E341" s="7"/>
      <c r="F341" s="7"/>
      <c r="G341" s="7"/>
      <c r="H341" s="7"/>
      <c r="I341" s="7"/>
      <c r="J341" s="7"/>
      <c r="K341" s="32"/>
    </row>
    <row r="342" spans="2:11" ht="12.75">
      <c r="B342" s="6"/>
      <c r="C342" s="7"/>
      <c r="D342" s="7"/>
      <c r="E342" s="7"/>
      <c r="F342" s="7"/>
      <c r="G342" s="7"/>
      <c r="H342" s="7"/>
      <c r="I342" s="7"/>
      <c r="J342" s="7"/>
      <c r="K342" s="32"/>
    </row>
    <row r="343" spans="2:11" ht="12.75">
      <c r="B343" s="6"/>
      <c r="C343" s="7"/>
      <c r="D343" s="7"/>
      <c r="E343" s="7"/>
      <c r="F343" s="7"/>
      <c r="G343" s="7"/>
      <c r="H343" s="7"/>
      <c r="I343" s="7"/>
      <c r="J343" s="7"/>
      <c r="K343" s="32"/>
    </row>
    <row r="344" spans="1:11" ht="12.75">
      <c r="A344" s="5"/>
      <c r="B344" s="6"/>
      <c r="C344" s="7"/>
      <c r="D344" s="7"/>
      <c r="E344" s="7"/>
      <c r="F344" s="7"/>
      <c r="G344" s="7"/>
      <c r="H344" s="7"/>
      <c r="I344" s="7"/>
      <c r="J344" s="7"/>
      <c r="K344" s="32"/>
    </row>
    <row r="345" spans="1:11" ht="12.75">
      <c r="A345" s="5"/>
      <c r="B345" s="6"/>
      <c r="C345" s="7"/>
      <c r="D345" s="7"/>
      <c r="E345" s="7"/>
      <c r="F345" s="7"/>
      <c r="G345" s="7"/>
      <c r="H345" s="7"/>
      <c r="I345" s="7"/>
      <c r="J345" s="7"/>
      <c r="K345" s="32"/>
    </row>
    <row r="346" spans="1:11" ht="12.75">
      <c r="A346" s="5"/>
      <c r="B346" s="6"/>
      <c r="C346" s="7"/>
      <c r="D346" s="7"/>
      <c r="E346" s="7"/>
      <c r="F346" s="7"/>
      <c r="G346" s="7"/>
      <c r="H346" s="7"/>
      <c r="I346" s="7"/>
      <c r="J346" s="7"/>
      <c r="K346" s="32"/>
    </row>
    <row r="347" spans="1:11" ht="12.75">
      <c r="A347" s="5"/>
      <c r="B347" s="6"/>
      <c r="C347" s="7"/>
      <c r="D347" s="7"/>
      <c r="E347" s="7"/>
      <c r="F347" s="7"/>
      <c r="G347" s="7"/>
      <c r="H347" s="7"/>
      <c r="I347" s="7"/>
      <c r="J347" s="7"/>
      <c r="K347" s="32"/>
    </row>
    <row r="348" spans="1:11" ht="12.75">
      <c r="A348" s="5"/>
      <c r="B348" s="6"/>
      <c r="C348" s="7"/>
      <c r="D348" s="7"/>
      <c r="E348" s="7"/>
      <c r="F348" s="7"/>
      <c r="G348" s="7"/>
      <c r="H348" s="7"/>
      <c r="I348" s="7"/>
      <c r="J348" s="7"/>
      <c r="K348" s="32"/>
    </row>
    <row r="349" spans="1:11" ht="12.75">
      <c r="A349" s="5"/>
      <c r="B349" s="6"/>
      <c r="C349" s="7"/>
      <c r="D349" s="7"/>
      <c r="E349" s="7"/>
      <c r="F349" s="7"/>
      <c r="G349" s="7"/>
      <c r="H349" s="7"/>
      <c r="I349" s="7"/>
      <c r="J349" s="7"/>
      <c r="K349" s="32"/>
    </row>
    <row r="350" spans="1:11" ht="12.75">
      <c r="A350" s="5"/>
      <c r="B350" s="6"/>
      <c r="C350" s="7"/>
      <c r="D350" s="7"/>
      <c r="E350" s="7"/>
      <c r="F350" s="7"/>
      <c r="G350" s="7"/>
      <c r="H350" s="7"/>
      <c r="I350" s="7"/>
      <c r="J350" s="7"/>
      <c r="K350" s="32"/>
    </row>
    <row r="351" spans="1:11" ht="12.75">
      <c r="A351" s="5"/>
      <c r="B351" s="6"/>
      <c r="C351" s="7"/>
      <c r="D351" s="7"/>
      <c r="E351" s="7"/>
      <c r="F351" s="7"/>
      <c r="G351" s="7"/>
      <c r="H351" s="7"/>
      <c r="I351" s="7"/>
      <c r="J351" s="7"/>
      <c r="K351" s="32"/>
    </row>
    <row r="352" spans="2:11" ht="12.75">
      <c r="B352" s="6"/>
      <c r="C352" s="6"/>
      <c r="D352" s="7"/>
      <c r="E352" s="7"/>
      <c r="F352" s="7"/>
      <c r="G352" s="7"/>
      <c r="H352" s="7"/>
      <c r="I352" s="7"/>
      <c r="J352" s="7"/>
      <c r="K352" s="32"/>
    </row>
    <row r="353" spans="2:11" ht="12.75">
      <c r="B353" s="6"/>
      <c r="C353" s="6"/>
      <c r="D353" s="7"/>
      <c r="E353" s="7"/>
      <c r="F353" s="7"/>
      <c r="G353" s="7"/>
      <c r="H353" s="7"/>
      <c r="I353" s="7"/>
      <c r="J353" s="7"/>
      <c r="K353" s="32"/>
    </row>
    <row r="354" spans="2:11" ht="12.75">
      <c r="B354" s="38"/>
      <c r="C354" s="6"/>
      <c r="D354" s="7"/>
      <c r="E354" s="7"/>
      <c r="F354" s="7"/>
      <c r="G354" s="7"/>
      <c r="H354" s="7"/>
      <c r="I354" s="7"/>
      <c r="J354" s="7"/>
      <c r="K354" s="32"/>
    </row>
    <row r="355" spans="2:11" ht="12.75">
      <c r="B355" s="6"/>
      <c r="C355" s="6"/>
      <c r="D355" s="7"/>
      <c r="E355" s="7"/>
      <c r="F355" s="7"/>
      <c r="G355" s="7"/>
      <c r="H355" s="7"/>
      <c r="I355" s="7"/>
      <c r="J355" s="7"/>
      <c r="K355" s="32"/>
    </row>
    <row r="356" spans="2:11" ht="12.75">
      <c r="B356" s="6"/>
      <c r="C356" s="6"/>
      <c r="D356" s="7"/>
      <c r="E356" s="7"/>
      <c r="F356" s="7"/>
      <c r="G356" s="7"/>
      <c r="H356" s="7"/>
      <c r="I356" s="7"/>
      <c r="J356" s="7"/>
      <c r="K356" s="32"/>
    </row>
    <row r="357" spans="2:11" ht="12.75">
      <c r="B357" s="6"/>
      <c r="C357" s="6"/>
      <c r="D357" s="7"/>
      <c r="E357" s="7"/>
      <c r="F357" s="7"/>
      <c r="G357" s="7"/>
      <c r="H357" s="7"/>
      <c r="I357" s="7"/>
      <c r="J357" s="7"/>
      <c r="K357" s="32"/>
    </row>
    <row r="358" spans="2:11" ht="12.75">
      <c r="B358" s="6"/>
      <c r="C358" s="6"/>
      <c r="D358" s="7"/>
      <c r="E358" s="7"/>
      <c r="F358" s="7"/>
      <c r="G358" s="7"/>
      <c r="H358" s="7"/>
      <c r="I358" s="7"/>
      <c r="J358" s="7"/>
      <c r="K358" s="32"/>
    </row>
    <row r="359" spans="2:11" ht="12.75">
      <c r="B359" s="6"/>
      <c r="C359" s="6"/>
      <c r="D359" s="7"/>
      <c r="E359" s="7"/>
      <c r="F359" s="7"/>
      <c r="G359" s="7"/>
      <c r="H359" s="7"/>
      <c r="I359" s="7"/>
      <c r="J359" s="7"/>
      <c r="K359" s="32"/>
    </row>
    <row r="360" spans="2:11" ht="12.75">
      <c r="B360" s="6"/>
      <c r="C360" s="6"/>
      <c r="D360" s="7"/>
      <c r="E360" s="7"/>
      <c r="F360" s="7"/>
      <c r="G360" s="7"/>
      <c r="H360" s="7"/>
      <c r="I360" s="7"/>
      <c r="J360" s="7"/>
      <c r="K360" s="32"/>
    </row>
    <row r="361" spans="2:11" ht="12.75">
      <c r="B361" s="6"/>
      <c r="C361" s="6"/>
      <c r="D361" s="7"/>
      <c r="E361" s="7"/>
      <c r="F361" s="7"/>
      <c r="G361" s="7"/>
      <c r="H361" s="7"/>
      <c r="I361" s="7"/>
      <c r="J361" s="7"/>
      <c r="K361" s="32"/>
    </row>
    <row r="362" spans="2:11" ht="12.75">
      <c r="B362" s="6"/>
      <c r="C362" s="6"/>
      <c r="D362" s="7"/>
      <c r="E362" s="7"/>
      <c r="F362" s="7"/>
      <c r="G362" s="7"/>
      <c r="H362" s="7"/>
      <c r="I362" s="7"/>
      <c r="J362" s="7"/>
      <c r="K362" s="32"/>
    </row>
    <row r="363" spans="2:11" ht="12.75">
      <c r="B363" s="6"/>
      <c r="C363" s="6"/>
      <c r="D363" s="7"/>
      <c r="E363" s="7"/>
      <c r="F363" s="7"/>
      <c r="G363" s="7"/>
      <c r="H363" s="7"/>
      <c r="I363" s="7"/>
      <c r="J363" s="7"/>
      <c r="K363" s="32"/>
    </row>
    <row r="364" spans="2:11" ht="12.75">
      <c r="B364" s="6"/>
      <c r="C364" s="6"/>
      <c r="D364" s="7"/>
      <c r="E364" s="7"/>
      <c r="F364" s="7"/>
      <c r="G364" s="7"/>
      <c r="H364" s="7"/>
      <c r="I364" s="7"/>
      <c r="J364" s="7"/>
      <c r="K364" s="32"/>
    </row>
    <row r="365" spans="2:11" ht="12.75">
      <c r="B365" s="6"/>
      <c r="C365" s="6"/>
      <c r="D365" s="7"/>
      <c r="E365" s="7"/>
      <c r="F365" s="7"/>
      <c r="G365" s="7"/>
      <c r="H365" s="7"/>
      <c r="I365" s="7"/>
      <c r="J365" s="7"/>
      <c r="K365" s="32"/>
    </row>
    <row r="366" spans="2:11" ht="12.75">
      <c r="B366" s="6"/>
      <c r="C366" s="6"/>
      <c r="D366" s="7"/>
      <c r="E366" s="7"/>
      <c r="F366" s="7"/>
      <c r="G366" s="7"/>
      <c r="H366" s="7"/>
      <c r="I366" s="7"/>
      <c r="J366" s="7"/>
      <c r="K366" s="32"/>
    </row>
    <row r="367" spans="2:11" ht="12.75">
      <c r="B367" s="6"/>
      <c r="C367" s="6"/>
      <c r="D367" s="7"/>
      <c r="E367" s="7"/>
      <c r="F367" s="7"/>
      <c r="G367" s="7"/>
      <c r="H367" s="7"/>
      <c r="I367" s="7"/>
      <c r="J367" s="7"/>
      <c r="K367" s="32"/>
    </row>
    <row r="368" spans="2:11" ht="12.75">
      <c r="B368" s="6"/>
      <c r="C368" s="6"/>
      <c r="D368" s="7"/>
      <c r="E368" s="7"/>
      <c r="F368" s="7"/>
      <c r="G368" s="7"/>
      <c r="H368" s="7"/>
      <c r="I368" s="7"/>
      <c r="J368" s="7"/>
      <c r="K368" s="32"/>
    </row>
  </sheetData>
  <sheetProtection/>
  <mergeCells count="3">
    <mergeCell ref="A3:K3"/>
    <mergeCell ref="A1:K1"/>
    <mergeCell ref="A2:K2"/>
  </mergeCells>
  <printOptions/>
  <pageMargins left="0.748" right="0.748" top="0.75" bottom="0.75" header="0" footer="0"/>
  <pageSetup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54"/>
  <sheetViews>
    <sheetView zoomScale="87" zoomScaleNormal="87" zoomScalePageLayoutView="0" workbookViewId="0" topLeftCell="A1">
      <pane ySplit="4" topLeftCell="A32" activePane="bottomLeft" state="frozen"/>
      <selection pane="topLeft" activeCell="A1" sqref="A1"/>
      <selection pane="bottomLeft" activeCell="J51" sqref="J51"/>
    </sheetView>
  </sheetViews>
  <sheetFormatPr defaultColWidth="10.7109375" defaultRowHeight="12.75"/>
  <cols>
    <col min="1" max="2" width="13.00390625" style="8" customWidth="1"/>
    <col min="3" max="4" width="13.00390625" style="16" customWidth="1"/>
    <col min="5" max="5" width="13.00390625" style="17" customWidth="1"/>
    <col min="6" max="7" width="13.00390625" style="18" customWidth="1"/>
    <col min="8" max="9" width="13.00390625" style="16" customWidth="1"/>
    <col min="10" max="10" width="13.00390625" style="3" customWidth="1"/>
    <col min="11" max="212" width="10.7109375" style="3" customWidth="1"/>
    <col min="213" max="16384" width="10.7109375" style="3" customWidth="1"/>
  </cols>
  <sheetData>
    <row r="1" spans="1:10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4"/>
    </row>
    <row r="2" spans="1:10" ht="18.75" customHeight="1">
      <c r="A2" s="4" t="s">
        <v>38</v>
      </c>
      <c r="B2" s="4"/>
      <c r="C2" s="4"/>
      <c r="D2" s="4"/>
      <c r="E2" s="4"/>
      <c r="F2" s="4"/>
      <c r="G2" s="4"/>
      <c r="H2" s="4"/>
      <c r="I2" s="4"/>
      <c r="J2" s="24"/>
    </row>
    <row r="3" spans="1:9" ht="13.5" thickBot="1">
      <c r="A3" s="69"/>
      <c r="B3" s="70"/>
      <c r="C3" s="70"/>
      <c r="D3" s="70"/>
      <c r="E3" s="70"/>
      <c r="F3" s="70"/>
      <c r="G3" s="70"/>
      <c r="H3" s="70"/>
      <c r="I3" s="70"/>
    </row>
    <row r="4" spans="1:10" s="28" customFormat="1" ht="59.25" customHeight="1" thickBot="1">
      <c r="A4" s="19" t="s">
        <v>13</v>
      </c>
      <c r="B4" s="19" t="s">
        <v>1</v>
      </c>
      <c r="C4" s="19" t="s">
        <v>17</v>
      </c>
      <c r="D4" s="19" t="s">
        <v>44</v>
      </c>
      <c r="E4" s="29" t="s">
        <v>10</v>
      </c>
      <c r="F4" s="21" t="s">
        <v>41</v>
      </c>
      <c r="G4" s="19" t="s">
        <v>11</v>
      </c>
      <c r="H4" s="19" t="s">
        <v>12</v>
      </c>
      <c r="I4" s="20" t="s">
        <v>42</v>
      </c>
      <c r="J4" s="20" t="s">
        <v>43</v>
      </c>
    </row>
    <row r="5" spans="1:9" ht="12.75">
      <c r="A5" s="5"/>
      <c r="B5" s="6"/>
      <c r="C5" s="7"/>
      <c r="D5" s="7"/>
      <c r="E5" s="7"/>
      <c r="F5" s="7"/>
      <c r="G5" s="7"/>
      <c r="H5" s="7"/>
      <c r="I5" s="7"/>
    </row>
    <row r="6" spans="1:10" ht="12.75">
      <c r="A6" s="8">
        <v>1985</v>
      </c>
      <c r="B6" s="7">
        <f>SUM(C6:J6)</f>
        <v>9561</v>
      </c>
      <c r="C6" s="9">
        <v>394</v>
      </c>
      <c r="D6" s="7">
        <v>2999</v>
      </c>
      <c r="E6" s="7">
        <v>4578</v>
      </c>
      <c r="F6" s="7">
        <v>316</v>
      </c>
      <c r="G6" s="7">
        <v>1260</v>
      </c>
      <c r="H6" s="7">
        <v>14</v>
      </c>
      <c r="I6" s="9" t="s">
        <v>0</v>
      </c>
      <c r="J6" s="7" t="s">
        <v>0</v>
      </c>
    </row>
    <row r="7" spans="1:10" ht="12.75">
      <c r="A7" s="8">
        <v>1986</v>
      </c>
      <c r="B7" s="7">
        <f aca="true" t="shared" si="0" ref="B7:B30">SUM(C7:J7)</f>
        <v>9325</v>
      </c>
      <c r="C7" s="7">
        <v>416</v>
      </c>
      <c r="D7" s="7">
        <v>3174</v>
      </c>
      <c r="E7" s="7">
        <v>4212</v>
      </c>
      <c r="F7" s="10">
        <v>359</v>
      </c>
      <c r="G7" s="7">
        <v>1025</v>
      </c>
      <c r="H7" s="7">
        <v>139</v>
      </c>
      <c r="I7" s="9" t="s">
        <v>0</v>
      </c>
      <c r="J7" s="7" t="s">
        <v>0</v>
      </c>
    </row>
    <row r="8" spans="1:10" ht="12.75">
      <c r="A8" s="8">
        <v>1987</v>
      </c>
      <c r="B8" s="7">
        <f t="shared" si="0"/>
        <v>11569</v>
      </c>
      <c r="C8" s="7">
        <v>439</v>
      </c>
      <c r="D8" s="7">
        <v>3221</v>
      </c>
      <c r="E8" s="7">
        <v>5595</v>
      </c>
      <c r="F8" s="7">
        <v>364</v>
      </c>
      <c r="G8" s="7">
        <v>1273</v>
      </c>
      <c r="H8" s="7">
        <v>677</v>
      </c>
      <c r="I8" s="9" t="s">
        <v>0</v>
      </c>
      <c r="J8" s="7" t="s">
        <v>0</v>
      </c>
    </row>
    <row r="9" spans="1:10" ht="12.75">
      <c r="A9" s="8">
        <v>1988</v>
      </c>
      <c r="B9" s="7">
        <f t="shared" si="0"/>
        <v>12579</v>
      </c>
      <c r="C9" s="7">
        <v>476</v>
      </c>
      <c r="D9" s="7">
        <v>3099</v>
      </c>
      <c r="E9" s="7">
        <v>5665</v>
      </c>
      <c r="F9" s="7">
        <v>538</v>
      </c>
      <c r="G9" s="7">
        <v>1406</v>
      </c>
      <c r="H9" s="7">
        <v>1395</v>
      </c>
      <c r="I9" s="9" t="s">
        <v>0</v>
      </c>
      <c r="J9" s="7" t="s">
        <v>0</v>
      </c>
    </row>
    <row r="10" spans="1:10" ht="12.75">
      <c r="A10" s="8">
        <v>1989</v>
      </c>
      <c r="B10" s="7">
        <f t="shared" si="0"/>
        <v>12562</v>
      </c>
      <c r="C10" s="7">
        <v>431</v>
      </c>
      <c r="D10" s="7">
        <v>2707</v>
      </c>
      <c r="E10" s="7">
        <v>5603</v>
      </c>
      <c r="F10" s="7">
        <v>600</v>
      </c>
      <c r="G10" s="7">
        <v>863</v>
      </c>
      <c r="H10" s="7">
        <v>1131</v>
      </c>
      <c r="I10" s="7">
        <v>1227</v>
      </c>
      <c r="J10" s="7" t="s">
        <v>0</v>
      </c>
    </row>
    <row r="11" spans="1:10" ht="12.75">
      <c r="A11" s="8">
        <v>1990</v>
      </c>
      <c r="B11" s="7">
        <f t="shared" si="0"/>
        <v>14259</v>
      </c>
      <c r="C11" s="7">
        <v>414</v>
      </c>
      <c r="D11" s="7">
        <v>2182</v>
      </c>
      <c r="E11" s="7">
        <v>6998</v>
      </c>
      <c r="F11" s="7">
        <v>608</v>
      </c>
      <c r="G11" s="7">
        <v>1033</v>
      </c>
      <c r="H11" s="7">
        <v>579</v>
      </c>
      <c r="I11" s="7">
        <v>2250</v>
      </c>
      <c r="J11" s="7">
        <v>195</v>
      </c>
    </row>
    <row r="12" spans="1:10" ht="12.75">
      <c r="A12" s="8">
        <v>1991</v>
      </c>
      <c r="B12" s="7">
        <f t="shared" si="0"/>
        <v>17044</v>
      </c>
      <c r="C12" s="7">
        <v>472</v>
      </c>
      <c r="D12" s="7">
        <v>3727</v>
      </c>
      <c r="E12" s="7">
        <v>6875</v>
      </c>
      <c r="F12" s="7">
        <v>689</v>
      </c>
      <c r="G12" s="7">
        <v>761</v>
      </c>
      <c r="H12" s="7">
        <v>597</v>
      </c>
      <c r="I12" s="7">
        <v>3760</v>
      </c>
      <c r="J12" s="7">
        <v>163</v>
      </c>
    </row>
    <row r="13" spans="1:10" ht="12.75">
      <c r="A13" s="8">
        <v>1992</v>
      </c>
      <c r="B13" s="7">
        <f t="shared" si="0"/>
        <v>18806</v>
      </c>
      <c r="C13" s="7">
        <v>500</v>
      </c>
      <c r="D13" s="7">
        <v>6487</v>
      </c>
      <c r="E13" s="7">
        <v>6450</v>
      </c>
      <c r="F13" s="7">
        <v>697</v>
      </c>
      <c r="G13" s="7">
        <v>1039</v>
      </c>
      <c r="H13" s="7">
        <v>248</v>
      </c>
      <c r="I13" s="7">
        <v>3088</v>
      </c>
      <c r="J13" s="7">
        <v>297</v>
      </c>
    </row>
    <row r="14" spans="1:10" ht="12.75">
      <c r="A14" s="8">
        <v>1993</v>
      </c>
      <c r="B14" s="7">
        <f t="shared" si="0"/>
        <v>19981.7</v>
      </c>
      <c r="C14" s="7">
        <v>463.4</v>
      </c>
      <c r="D14" s="7">
        <v>6206.1</v>
      </c>
      <c r="E14" s="7">
        <v>6651</v>
      </c>
      <c r="F14" s="7">
        <v>827.2</v>
      </c>
      <c r="G14" s="7">
        <v>1430.4</v>
      </c>
      <c r="H14" s="7">
        <v>155</v>
      </c>
      <c r="I14" s="7">
        <v>3918.6</v>
      </c>
      <c r="J14" s="7">
        <v>330</v>
      </c>
    </row>
    <row r="15" spans="1:10" ht="12.75">
      <c r="A15" s="8">
        <v>1994</v>
      </c>
      <c r="B15" s="7">
        <f t="shared" si="0"/>
        <v>21400.899999999998</v>
      </c>
      <c r="C15" s="7">
        <v>502.2</v>
      </c>
      <c r="D15" s="7">
        <v>6716.7</v>
      </c>
      <c r="E15" s="7">
        <v>7162.8</v>
      </c>
      <c r="F15" s="7">
        <v>897.4</v>
      </c>
      <c r="G15" s="7">
        <v>1569.2</v>
      </c>
      <c r="H15" s="7">
        <v>273.1</v>
      </c>
      <c r="I15" s="7">
        <v>3897.2</v>
      </c>
      <c r="J15" s="7">
        <v>382.3</v>
      </c>
    </row>
    <row r="16" spans="1:10" ht="12.75">
      <c r="A16" s="8">
        <v>1995</v>
      </c>
      <c r="B16" s="7">
        <f t="shared" si="0"/>
        <v>24881</v>
      </c>
      <c r="C16" s="7">
        <v>757</v>
      </c>
      <c r="D16" s="7">
        <v>7204</v>
      </c>
      <c r="E16" s="7">
        <v>8322</v>
      </c>
      <c r="F16" s="7">
        <v>939</v>
      </c>
      <c r="G16" s="7">
        <v>1694</v>
      </c>
      <c r="H16" s="7">
        <v>533</v>
      </c>
      <c r="I16" s="7">
        <v>5086</v>
      </c>
      <c r="J16" s="7">
        <v>346</v>
      </c>
    </row>
    <row r="17" spans="1:10" ht="12.75">
      <c r="A17" s="8">
        <v>1996</v>
      </c>
      <c r="B17" s="7">
        <f t="shared" si="0"/>
        <v>22938</v>
      </c>
      <c r="C17" s="7">
        <v>524</v>
      </c>
      <c r="D17" s="7">
        <v>6836</v>
      </c>
      <c r="E17" s="7">
        <v>8742</v>
      </c>
      <c r="F17" s="7">
        <v>872</v>
      </c>
      <c r="G17" s="7">
        <v>1410</v>
      </c>
      <c r="H17" s="7">
        <v>206</v>
      </c>
      <c r="I17" s="7">
        <v>3971</v>
      </c>
      <c r="J17" s="7">
        <v>377</v>
      </c>
    </row>
    <row r="18" spans="1:10" ht="12.75">
      <c r="A18" s="8">
        <v>1997</v>
      </c>
      <c r="B18" s="7">
        <f t="shared" si="0"/>
        <v>23606</v>
      </c>
      <c r="C18" s="7">
        <v>526</v>
      </c>
      <c r="D18" s="7">
        <v>6694</v>
      </c>
      <c r="E18" s="7">
        <v>9792</v>
      </c>
      <c r="F18" s="7">
        <v>862</v>
      </c>
      <c r="G18" s="7">
        <v>1477</v>
      </c>
      <c r="H18" s="7">
        <v>252</v>
      </c>
      <c r="I18" s="7">
        <v>3627</v>
      </c>
      <c r="J18" s="7">
        <v>376</v>
      </c>
    </row>
    <row r="19" spans="1:10" ht="12.75">
      <c r="A19" s="8">
        <v>1998</v>
      </c>
      <c r="B19" s="7">
        <f t="shared" si="0"/>
        <v>21315.2</v>
      </c>
      <c r="C19" s="7">
        <v>577.2</v>
      </c>
      <c r="D19" s="7">
        <v>6829</v>
      </c>
      <c r="E19" s="7">
        <v>9207.7</v>
      </c>
      <c r="F19" s="7">
        <v>876</v>
      </c>
      <c r="G19" s="7">
        <v>229.2</v>
      </c>
      <c r="H19" s="7">
        <v>185.6</v>
      </c>
      <c r="I19" s="7">
        <v>3147.1</v>
      </c>
      <c r="J19" s="7">
        <v>263.4</v>
      </c>
    </row>
    <row r="20" spans="1:10" ht="12.75">
      <c r="A20" s="8">
        <v>1999</v>
      </c>
      <c r="B20" s="7">
        <f t="shared" si="0"/>
        <v>23178.200000000004</v>
      </c>
      <c r="C20" s="7">
        <v>634.6</v>
      </c>
      <c r="D20" s="7">
        <v>6641</v>
      </c>
      <c r="E20" s="7">
        <v>10433.7</v>
      </c>
      <c r="F20" s="7">
        <v>893.9</v>
      </c>
      <c r="G20" s="7">
        <v>407</v>
      </c>
      <c r="H20" s="7">
        <v>508.2</v>
      </c>
      <c r="I20" s="7">
        <v>3098.5</v>
      </c>
      <c r="J20" s="7">
        <v>561.3</v>
      </c>
    </row>
    <row r="21" spans="1:10" ht="12.75">
      <c r="A21" s="8">
        <v>2000</v>
      </c>
      <c r="B21" s="7">
        <f t="shared" si="0"/>
        <v>24436.800000000003</v>
      </c>
      <c r="C21" s="7">
        <v>763.8</v>
      </c>
      <c r="D21" s="7">
        <v>7281.7</v>
      </c>
      <c r="E21" s="7">
        <v>11404.9</v>
      </c>
      <c r="F21" s="7">
        <v>906.9</v>
      </c>
      <c r="G21" s="7">
        <v>80.9</v>
      </c>
      <c r="H21" s="7">
        <v>600.2</v>
      </c>
      <c r="I21" s="7">
        <v>2920.8</v>
      </c>
      <c r="J21" s="7">
        <v>477.6</v>
      </c>
    </row>
    <row r="22" spans="1:10" ht="12.75">
      <c r="A22" s="8">
        <v>2001</v>
      </c>
      <c r="B22" s="7">
        <f t="shared" si="0"/>
        <v>25681.790999999997</v>
      </c>
      <c r="C22" s="7">
        <v>1012.221</v>
      </c>
      <c r="D22" s="7">
        <v>7646.593</v>
      </c>
      <c r="E22" s="7">
        <v>11957</v>
      </c>
      <c r="F22" s="7">
        <v>1124</v>
      </c>
      <c r="G22" s="7">
        <v>53.456</v>
      </c>
      <c r="H22" s="7">
        <v>464.521</v>
      </c>
      <c r="I22" s="7">
        <v>3019</v>
      </c>
      <c r="J22" s="7">
        <v>405</v>
      </c>
    </row>
    <row r="23" spans="1:10" ht="12.75">
      <c r="A23" s="8">
        <v>2002</v>
      </c>
      <c r="B23" s="7">
        <f t="shared" si="0"/>
        <v>25490.8</v>
      </c>
      <c r="C23" s="7">
        <v>852.4</v>
      </c>
      <c r="D23" s="7">
        <v>7104.3</v>
      </c>
      <c r="E23" s="7">
        <v>12565.4</v>
      </c>
      <c r="F23" s="7">
        <v>1342.8</v>
      </c>
      <c r="G23" s="7">
        <v>151.3</v>
      </c>
      <c r="H23" s="7">
        <v>370.4</v>
      </c>
      <c r="I23" s="7">
        <v>2627.3</v>
      </c>
      <c r="J23" s="7">
        <v>476.9</v>
      </c>
    </row>
    <row r="24" spans="1:10" ht="12.75">
      <c r="A24" s="8">
        <v>2003</v>
      </c>
      <c r="B24" s="7">
        <f t="shared" si="0"/>
        <v>27491</v>
      </c>
      <c r="C24" s="7">
        <v>814.6</v>
      </c>
      <c r="D24" s="7">
        <v>7730.1</v>
      </c>
      <c r="E24" s="7">
        <v>13708.7</v>
      </c>
      <c r="F24" s="7">
        <v>1551.3</v>
      </c>
      <c r="G24" s="7">
        <v>30.5</v>
      </c>
      <c r="H24" s="7">
        <v>269.5</v>
      </c>
      <c r="I24" s="7">
        <v>2943</v>
      </c>
      <c r="J24" s="7">
        <v>443.3</v>
      </c>
    </row>
    <row r="25" spans="1:10" ht="12.75">
      <c r="A25" s="8">
        <v>2004</v>
      </c>
      <c r="B25" s="7">
        <f t="shared" si="0"/>
        <v>31998.027</v>
      </c>
      <c r="C25" s="7">
        <v>1292.9</v>
      </c>
      <c r="D25" s="7">
        <v>9918.8</v>
      </c>
      <c r="E25" s="7">
        <v>15509.772</v>
      </c>
      <c r="F25" s="7">
        <v>1813.492</v>
      </c>
      <c r="G25" s="7">
        <v>75.081</v>
      </c>
      <c r="H25" s="7">
        <v>198.42</v>
      </c>
      <c r="I25" s="7">
        <v>2698.163</v>
      </c>
      <c r="J25" s="7">
        <v>491.399</v>
      </c>
    </row>
    <row r="26" spans="1:10" ht="12.75">
      <c r="A26" s="8">
        <v>2005</v>
      </c>
      <c r="B26" s="7">
        <f t="shared" si="0"/>
        <v>32657.253999999997</v>
      </c>
      <c r="C26" s="7">
        <v>1298.4</v>
      </c>
      <c r="D26" s="7">
        <v>9580.3</v>
      </c>
      <c r="E26" s="7">
        <v>16133.455000000002</v>
      </c>
      <c r="F26" s="7">
        <v>2028.693</v>
      </c>
      <c r="G26" s="7">
        <v>5.585999999999999</v>
      </c>
      <c r="H26" s="7">
        <v>78.521</v>
      </c>
      <c r="I26" s="7">
        <v>3033.395</v>
      </c>
      <c r="J26" s="7">
        <v>498.904</v>
      </c>
    </row>
    <row r="27" spans="1:10" ht="12.75">
      <c r="A27" s="8">
        <v>2006</v>
      </c>
      <c r="B27" s="7">
        <f t="shared" si="0"/>
        <v>33218.418</v>
      </c>
      <c r="C27" s="7">
        <v>1284.298</v>
      </c>
      <c r="D27" s="7">
        <v>9121.12</v>
      </c>
      <c r="E27" s="7">
        <v>16768.911</v>
      </c>
      <c r="F27" s="7">
        <v>2316.122</v>
      </c>
      <c r="G27" s="7">
        <v>4.966</v>
      </c>
      <c r="H27" s="7">
        <v>47.52</v>
      </c>
      <c r="I27" s="7">
        <v>3282.927</v>
      </c>
      <c r="J27" s="7">
        <v>392.554</v>
      </c>
    </row>
    <row r="28" spans="1:10" ht="12.75">
      <c r="A28" s="8">
        <v>2007</v>
      </c>
      <c r="B28" s="7">
        <f t="shared" si="0"/>
        <v>38415.6</v>
      </c>
      <c r="C28" s="7">
        <v>1291.9</v>
      </c>
      <c r="D28" s="7">
        <v>14489.7</v>
      </c>
      <c r="E28" s="7">
        <v>15990.1</v>
      </c>
      <c r="F28" s="7">
        <v>2394</v>
      </c>
      <c r="G28" s="7">
        <v>9.8</v>
      </c>
      <c r="H28" s="7">
        <v>6</v>
      </c>
      <c r="I28" s="7">
        <v>3853.2</v>
      </c>
      <c r="J28" s="7">
        <v>380.9</v>
      </c>
    </row>
    <row r="29" spans="1:10" ht="12.75">
      <c r="A29" s="8">
        <v>2008</v>
      </c>
      <c r="B29" s="7">
        <f t="shared" si="0"/>
        <v>39869.2</v>
      </c>
      <c r="C29" s="7">
        <v>1303.5</v>
      </c>
      <c r="D29" s="7">
        <v>15665.7</v>
      </c>
      <c r="E29" s="7">
        <v>13968.3</v>
      </c>
      <c r="F29" s="7">
        <v>3316.8</v>
      </c>
      <c r="G29" s="7">
        <v>1.2</v>
      </c>
      <c r="H29" s="7">
        <v>0</v>
      </c>
      <c r="I29" s="7">
        <v>5245.5</v>
      </c>
      <c r="J29" s="7">
        <v>368.2</v>
      </c>
    </row>
    <row r="30" spans="1:10" ht="12.75">
      <c r="A30" s="8">
        <v>2009</v>
      </c>
      <c r="B30" s="7">
        <f t="shared" si="0"/>
        <v>36400.799999999996</v>
      </c>
      <c r="C30" s="7">
        <v>1378.4</v>
      </c>
      <c r="D30" s="7">
        <v>15219.6</v>
      </c>
      <c r="E30" s="7">
        <v>11440.6</v>
      </c>
      <c r="F30" s="7">
        <v>3355.1</v>
      </c>
      <c r="G30" s="7">
        <v>1.8</v>
      </c>
      <c r="H30" s="7">
        <v>0.1</v>
      </c>
      <c r="I30" s="7">
        <v>4724.8</v>
      </c>
      <c r="J30" s="25">
        <v>280.4</v>
      </c>
    </row>
    <row r="31" spans="1:10" ht="12.75">
      <c r="A31" s="8">
        <v>2010</v>
      </c>
      <c r="B31" s="7">
        <v>34559.2</v>
      </c>
      <c r="C31" s="7">
        <v>1274.6</v>
      </c>
      <c r="D31" s="7">
        <v>11484.8</v>
      </c>
      <c r="E31" s="7">
        <v>12245.5</v>
      </c>
      <c r="F31" s="7">
        <v>3535.1</v>
      </c>
      <c r="G31" s="7">
        <v>2.7</v>
      </c>
      <c r="H31" s="7">
        <v>24.3</v>
      </c>
      <c r="I31" s="7">
        <v>5656</v>
      </c>
      <c r="J31" s="25">
        <v>336.2</v>
      </c>
    </row>
    <row r="32" spans="1:10" ht="12.75">
      <c r="A32" s="8">
        <v>2011</v>
      </c>
      <c r="B32" s="7">
        <v>39151.3</v>
      </c>
      <c r="C32" s="7">
        <v>829.3</v>
      </c>
      <c r="D32" s="7">
        <v>14745.4</v>
      </c>
      <c r="E32" s="7">
        <v>13175</v>
      </c>
      <c r="F32" s="7">
        <v>3867</v>
      </c>
      <c r="G32" s="7">
        <v>43</v>
      </c>
      <c r="H32" s="7">
        <v>0.2</v>
      </c>
      <c r="I32" s="7">
        <v>6092</v>
      </c>
      <c r="J32" s="25">
        <v>398</v>
      </c>
    </row>
    <row r="33" spans="1:10" ht="12.75">
      <c r="A33" s="37">
        <v>2012</v>
      </c>
      <c r="B33" s="14">
        <v>39075.2</v>
      </c>
      <c r="C33" s="14">
        <v>1214.4</v>
      </c>
      <c r="D33" s="14">
        <v>14339.6</v>
      </c>
      <c r="E33" s="14">
        <v>13825.8</v>
      </c>
      <c r="F33" s="14">
        <v>3514.5</v>
      </c>
      <c r="G33" s="14">
        <v>5.7</v>
      </c>
      <c r="H33" s="43" t="s">
        <v>0</v>
      </c>
      <c r="I33" s="14">
        <v>5731.9</v>
      </c>
      <c r="J33" s="39">
        <v>443.40000000000003</v>
      </c>
    </row>
    <row r="34" spans="1:10" ht="12.75">
      <c r="A34" s="37">
        <v>2013</v>
      </c>
      <c r="B34" s="14">
        <v>41040.3</v>
      </c>
      <c r="C34" s="14">
        <v>911.9</v>
      </c>
      <c r="D34" s="14">
        <v>15627.2</v>
      </c>
      <c r="E34" s="14">
        <v>15025.2</v>
      </c>
      <c r="F34" s="14">
        <v>3846.8</v>
      </c>
      <c r="G34" s="14">
        <v>7.8</v>
      </c>
      <c r="H34" s="43" t="s">
        <v>0</v>
      </c>
      <c r="I34" s="14">
        <v>5183.4</v>
      </c>
      <c r="J34" s="39">
        <v>438.09999999999997</v>
      </c>
    </row>
    <row r="35" spans="1:10" ht="12.75">
      <c r="A35" s="47">
        <v>2014</v>
      </c>
      <c r="B35" s="48">
        <v>42590.4</v>
      </c>
      <c r="C35" s="48">
        <v>568.7</v>
      </c>
      <c r="D35" s="48">
        <v>16171.8</v>
      </c>
      <c r="E35" s="48">
        <v>15611.2</v>
      </c>
      <c r="F35" s="48">
        <v>4388.9</v>
      </c>
      <c r="G35" s="48">
        <v>27.6</v>
      </c>
      <c r="H35" s="49" t="s">
        <v>0</v>
      </c>
      <c r="I35" s="48">
        <v>5422.3</v>
      </c>
      <c r="J35" s="50">
        <f>141.2+258.6</f>
        <v>399.8</v>
      </c>
    </row>
    <row r="36" spans="1:10" ht="12.75">
      <c r="A36" s="37"/>
      <c r="B36" s="14"/>
      <c r="C36" s="46"/>
      <c r="D36" s="14"/>
      <c r="E36" s="14"/>
      <c r="F36" s="14"/>
      <c r="G36" s="14"/>
      <c r="H36" s="43"/>
      <c r="I36" s="14"/>
      <c r="J36" s="39"/>
    </row>
    <row r="37" spans="1:10" ht="12.75">
      <c r="A37" s="30" t="s">
        <v>39</v>
      </c>
      <c r="B37" s="27"/>
      <c r="C37" s="27"/>
      <c r="D37" s="27"/>
      <c r="E37" s="26"/>
      <c r="F37" s="27"/>
      <c r="G37" s="27"/>
      <c r="H37" s="27"/>
      <c r="I37" s="27"/>
      <c r="J37" s="31"/>
    </row>
    <row r="38" spans="1:9" ht="14.25">
      <c r="A38" s="15" t="s">
        <v>14</v>
      </c>
      <c r="B38" s="7"/>
      <c r="C38" s="7"/>
      <c r="D38" s="7"/>
      <c r="E38" s="27"/>
      <c r="F38" s="7"/>
      <c r="G38" s="7"/>
      <c r="H38" s="7"/>
      <c r="I38" s="7"/>
    </row>
    <row r="39" spans="1:9" ht="14.25">
      <c r="A39" s="15" t="s">
        <v>15</v>
      </c>
      <c r="B39" s="7"/>
      <c r="C39" s="7"/>
      <c r="D39" s="7"/>
      <c r="E39" s="7"/>
      <c r="F39" s="7"/>
      <c r="G39" s="7"/>
      <c r="H39" s="7"/>
      <c r="I39" s="7"/>
    </row>
    <row r="40" spans="1:9" ht="14.25">
      <c r="A40" s="15" t="s">
        <v>16</v>
      </c>
      <c r="B40" s="7"/>
      <c r="C40" s="7"/>
      <c r="D40" s="7"/>
      <c r="E40" s="7"/>
      <c r="F40" s="7"/>
      <c r="G40" s="7"/>
      <c r="H40" s="7"/>
      <c r="I40" s="7"/>
    </row>
    <row r="41" spans="2:9" ht="12.75">
      <c r="B41" s="7"/>
      <c r="C41" s="7"/>
      <c r="D41" s="7"/>
      <c r="E41" s="7"/>
      <c r="F41" s="7"/>
      <c r="G41" s="7"/>
      <c r="H41" s="7"/>
      <c r="I41" s="10"/>
    </row>
    <row r="42" spans="2:9" ht="12.75">
      <c r="B42" s="7"/>
      <c r="C42" s="7"/>
      <c r="D42" s="7"/>
      <c r="E42" s="7"/>
      <c r="F42" s="7"/>
      <c r="G42" s="7"/>
      <c r="H42" s="7"/>
      <c r="I42" s="7"/>
    </row>
    <row r="43" spans="2:9" ht="12.75">
      <c r="B43" s="7"/>
      <c r="C43" s="7"/>
      <c r="D43" s="7"/>
      <c r="E43" s="7"/>
      <c r="F43" s="10"/>
      <c r="G43" s="7"/>
      <c r="H43" s="7"/>
      <c r="I43" s="7"/>
    </row>
    <row r="44" spans="2:9" ht="12.75">
      <c r="B44" s="7"/>
      <c r="C44" s="7"/>
      <c r="D44" s="7"/>
      <c r="E44" s="7"/>
      <c r="F44" s="10"/>
      <c r="G44" s="7"/>
      <c r="H44" s="7"/>
      <c r="I44" s="7"/>
    </row>
    <row r="45" spans="2:9" ht="12.75">
      <c r="B45" s="7"/>
      <c r="C45" s="7"/>
      <c r="D45" s="7"/>
      <c r="E45" s="7"/>
      <c r="F45" s="7"/>
      <c r="G45" s="7"/>
      <c r="H45" s="7"/>
      <c r="I45" s="7"/>
    </row>
    <row r="46" spans="2:9" ht="12.75">
      <c r="B46" s="7"/>
      <c r="C46" s="10"/>
      <c r="D46" s="7"/>
      <c r="E46" s="7"/>
      <c r="F46" s="7"/>
      <c r="G46" s="7"/>
      <c r="H46" s="7"/>
      <c r="I46" s="7"/>
    </row>
    <row r="47" spans="2:9" ht="12.75">
      <c r="B47" s="7"/>
      <c r="C47" s="7"/>
      <c r="D47" s="7"/>
      <c r="E47" s="7"/>
      <c r="F47" s="7"/>
      <c r="G47" s="7"/>
      <c r="H47" s="7"/>
      <c r="I47" s="7"/>
    </row>
    <row r="48" spans="2:9" ht="12.75">
      <c r="B48" s="7"/>
      <c r="C48" s="7"/>
      <c r="D48" s="7"/>
      <c r="E48" s="7"/>
      <c r="F48" s="7"/>
      <c r="G48" s="7"/>
      <c r="H48" s="7"/>
      <c r="I48" s="7"/>
    </row>
    <row r="49" spans="2:9" ht="12.75">
      <c r="B49" s="7"/>
      <c r="C49" s="7"/>
      <c r="D49" s="7"/>
      <c r="E49" s="7"/>
      <c r="F49" s="7"/>
      <c r="G49" s="7"/>
      <c r="H49" s="7"/>
      <c r="I49" s="7"/>
    </row>
    <row r="50" spans="2:9" ht="12.75">
      <c r="B50" s="7"/>
      <c r="C50" s="7"/>
      <c r="D50" s="7"/>
      <c r="E50" s="7"/>
      <c r="F50" s="7"/>
      <c r="G50" s="7"/>
      <c r="H50" s="7"/>
      <c r="I50" s="7"/>
    </row>
    <row r="51" spans="2:9" ht="12.75">
      <c r="B51" s="7"/>
      <c r="C51" s="7"/>
      <c r="D51" s="7"/>
      <c r="E51" s="7"/>
      <c r="F51" s="7"/>
      <c r="G51" s="7"/>
      <c r="H51" s="7"/>
      <c r="I51" s="7"/>
    </row>
    <row r="52" spans="2:9" ht="12.75">
      <c r="B52" s="7"/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/>
      <c r="F53" s="10"/>
      <c r="G53" s="7"/>
      <c r="H53" s="7"/>
      <c r="I53" s="7"/>
    </row>
    <row r="54" spans="2:9" ht="12.75">
      <c r="B54" s="7"/>
      <c r="C54" s="7"/>
      <c r="D54" s="7"/>
      <c r="E54" s="7"/>
      <c r="F54" s="7"/>
      <c r="G54" s="7"/>
      <c r="H54" s="7"/>
      <c r="I54" s="7"/>
    </row>
    <row r="55" spans="1:9" ht="12.75">
      <c r="A55" s="5"/>
      <c r="B55" s="7"/>
      <c r="C55" s="7"/>
      <c r="D55" s="7"/>
      <c r="E55" s="7"/>
      <c r="F55" s="7"/>
      <c r="G55" s="7"/>
      <c r="H55" s="7"/>
      <c r="I55" s="7"/>
    </row>
    <row r="56" spans="1:9" ht="12.75">
      <c r="A56" s="5"/>
      <c r="B56" s="7"/>
      <c r="C56" s="7"/>
      <c r="D56" s="7"/>
      <c r="E56" s="7"/>
      <c r="F56" s="7"/>
      <c r="G56" s="7"/>
      <c r="H56" s="7"/>
      <c r="I56" s="7"/>
    </row>
    <row r="57" spans="1:9" ht="12.75">
      <c r="A57" s="5"/>
      <c r="B57" s="7"/>
      <c r="C57" s="7"/>
      <c r="D57" s="7"/>
      <c r="E57" s="7"/>
      <c r="F57" s="7"/>
      <c r="G57" s="7"/>
      <c r="H57" s="7"/>
      <c r="I57" s="7"/>
    </row>
    <row r="58" spans="1:9" ht="12.75">
      <c r="A58" s="5"/>
      <c r="B58" s="7"/>
      <c r="C58" s="7"/>
      <c r="D58" s="7"/>
      <c r="E58" s="7"/>
      <c r="F58" s="10"/>
      <c r="G58" s="7"/>
      <c r="H58" s="7"/>
      <c r="I58" s="7"/>
    </row>
    <row r="59" spans="1:9" ht="12.75">
      <c r="A59" s="5"/>
      <c r="B59" s="7"/>
      <c r="C59" s="7"/>
      <c r="D59" s="7"/>
      <c r="E59" s="7"/>
      <c r="F59" s="7"/>
      <c r="G59" s="7"/>
      <c r="H59" s="7"/>
      <c r="I59" s="7"/>
    </row>
    <row r="60" spans="1:9" ht="12.75">
      <c r="A60" s="5"/>
      <c r="B60" s="7"/>
      <c r="C60" s="7"/>
      <c r="D60" s="7"/>
      <c r="E60" s="7"/>
      <c r="F60" s="7"/>
      <c r="G60" s="7"/>
      <c r="H60" s="7"/>
      <c r="I60" s="7"/>
    </row>
    <row r="61" spans="1:9" ht="12.75">
      <c r="A61" s="5"/>
      <c r="B61" s="7"/>
      <c r="C61" s="7"/>
      <c r="D61" s="7"/>
      <c r="E61" s="7"/>
      <c r="F61" s="7"/>
      <c r="G61" s="7"/>
      <c r="H61" s="7"/>
      <c r="I61" s="7"/>
    </row>
    <row r="62" spans="1:9" ht="12.75">
      <c r="A62" s="5"/>
      <c r="B62" s="7"/>
      <c r="C62" s="7"/>
      <c r="D62" s="7"/>
      <c r="E62" s="7"/>
      <c r="F62" s="7"/>
      <c r="G62" s="7"/>
      <c r="H62" s="7"/>
      <c r="I62" s="7"/>
    </row>
    <row r="63" spans="1:9" ht="12.75">
      <c r="A63" s="5"/>
      <c r="B63" s="7"/>
      <c r="C63" s="7"/>
      <c r="D63" s="7"/>
      <c r="E63" s="7"/>
      <c r="F63" s="7"/>
      <c r="G63" s="7"/>
      <c r="H63" s="7"/>
      <c r="I63" s="7"/>
    </row>
    <row r="64" spans="1:9" ht="12.75">
      <c r="A64" s="5"/>
      <c r="B64" s="7"/>
      <c r="C64" s="7"/>
      <c r="D64" s="7"/>
      <c r="E64" s="7"/>
      <c r="F64" s="7"/>
      <c r="G64" s="7"/>
      <c r="H64" s="7"/>
      <c r="I64" s="7"/>
    </row>
    <row r="65" spans="1:9" ht="12.75">
      <c r="A65" s="5"/>
      <c r="B65" s="7"/>
      <c r="C65" s="7"/>
      <c r="D65" s="7"/>
      <c r="E65" s="7"/>
      <c r="F65" s="7"/>
      <c r="G65" s="7"/>
      <c r="H65" s="7"/>
      <c r="I65" s="7"/>
    </row>
    <row r="66" spans="1:9" ht="12.75">
      <c r="A66" s="5"/>
      <c r="B66" s="7"/>
      <c r="C66" s="7"/>
      <c r="D66" s="7"/>
      <c r="E66" s="7"/>
      <c r="F66" s="7"/>
      <c r="G66" s="7"/>
      <c r="H66" s="7"/>
      <c r="I66" s="7"/>
    </row>
    <row r="67" spans="1:9" ht="12.75">
      <c r="A67" s="5"/>
      <c r="B67" s="7"/>
      <c r="C67" s="7"/>
      <c r="D67" s="7"/>
      <c r="E67" s="7"/>
      <c r="F67" s="7"/>
      <c r="G67" s="7"/>
      <c r="H67" s="7"/>
      <c r="I67" s="7"/>
    </row>
    <row r="68" spans="1:9" ht="12.75">
      <c r="A68" s="5"/>
      <c r="B68" s="7"/>
      <c r="C68" s="7"/>
      <c r="D68" s="7"/>
      <c r="E68" s="7"/>
      <c r="F68" s="10"/>
      <c r="G68" s="7"/>
      <c r="H68" s="7"/>
      <c r="I68" s="7"/>
    </row>
    <row r="69" spans="1:9" ht="12.75">
      <c r="A69" s="5"/>
      <c r="B69" s="7"/>
      <c r="C69" s="7"/>
      <c r="D69" s="7"/>
      <c r="E69" s="7"/>
      <c r="F69" s="7"/>
      <c r="G69" s="7"/>
      <c r="H69" s="7"/>
      <c r="I69" s="7"/>
    </row>
    <row r="70" spans="1:9" ht="12.75">
      <c r="A70" s="5"/>
      <c r="B70" s="7"/>
      <c r="C70" s="7"/>
      <c r="D70" s="7"/>
      <c r="E70" s="7"/>
      <c r="F70" s="7"/>
      <c r="G70" s="7"/>
      <c r="H70" s="7"/>
      <c r="I70" s="7"/>
    </row>
    <row r="71" spans="1:9" ht="12.75">
      <c r="A71" s="5"/>
      <c r="B71" s="7"/>
      <c r="C71" s="7"/>
      <c r="D71" s="7"/>
      <c r="E71" s="7"/>
      <c r="F71" s="7"/>
      <c r="G71" s="7"/>
      <c r="H71" s="7"/>
      <c r="I71" s="7"/>
    </row>
    <row r="72" spans="1:9" ht="12.75">
      <c r="A72" s="5"/>
      <c r="B72" s="7"/>
      <c r="C72" s="7"/>
      <c r="D72" s="7"/>
      <c r="E72" s="7"/>
      <c r="F72" s="7"/>
      <c r="G72" s="7"/>
      <c r="H72" s="7"/>
      <c r="I72" s="7"/>
    </row>
    <row r="73" spans="1:9" ht="12.75">
      <c r="A73" s="5"/>
      <c r="B73" s="7"/>
      <c r="C73" s="7"/>
      <c r="D73" s="7"/>
      <c r="E73" s="7"/>
      <c r="F73" s="10"/>
      <c r="G73" s="7"/>
      <c r="H73" s="7"/>
      <c r="I73" s="7"/>
    </row>
    <row r="74" spans="1:9" ht="12.75">
      <c r="A74" s="5"/>
      <c r="B74" s="7"/>
      <c r="C74" s="7"/>
      <c r="D74" s="7"/>
      <c r="E74" s="7"/>
      <c r="F74" s="7"/>
      <c r="G74" s="7"/>
      <c r="H74" s="7"/>
      <c r="I74" s="7"/>
    </row>
    <row r="75" spans="2:9" ht="12.75">
      <c r="B75" s="7"/>
      <c r="C75" s="7"/>
      <c r="D75" s="7"/>
      <c r="E75" s="7"/>
      <c r="F75" s="7"/>
      <c r="G75" s="7"/>
      <c r="H75" s="7"/>
      <c r="I75" s="7"/>
    </row>
    <row r="76" spans="2:9" ht="12.75">
      <c r="B76" s="7"/>
      <c r="C76" s="7"/>
      <c r="D76" s="7"/>
      <c r="E76" s="7"/>
      <c r="F76" s="7"/>
      <c r="G76" s="7"/>
      <c r="H76" s="7"/>
      <c r="I76" s="7"/>
    </row>
    <row r="77" spans="2:9" ht="12.75">
      <c r="B77" s="7"/>
      <c r="C77" s="7"/>
      <c r="D77" s="7"/>
      <c r="E77" s="7"/>
      <c r="F77" s="7"/>
      <c r="G77" s="7"/>
      <c r="H77" s="7"/>
      <c r="I77" s="7"/>
    </row>
    <row r="78" spans="2:9" ht="12.75">
      <c r="B78" s="7"/>
      <c r="C78" s="7"/>
      <c r="D78" s="7"/>
      <c r="E78" s="7"/>
      <c r="F78" s="10"/>
      <c r="G78" s="7"/>
      <c r="H78" s="7"/>
      <c r="I78" s="7"/>
    </row>
    <row r="79" spans="2:9" ht="12.75">
      <c r="B79" s="7"/>
      <c r="C79" s="7"/>
      <c r="D79" s="7"/>
      <c r="E79" s="7"/>
      <c r="F79" s="7"/>
      <c r="G79" s="7"/>
      <c r="H79" s="7"/>
      <c r="I79" s="7"/>
    </row>
    <row r="80" spans="2:9" ht="12.75">
      <c r="B80" s="7"/>
      <c r="C80" s="7"/>
      <c r="D80" s="7"/>
      <c r="E80" s="7"/>
      <c r="F80" s="7"/>
      <c r="G80" s="7"/>
      <c r="H80" s="7"/>
      <c r="I80" s="7"/>
    </row>
    <row r="81" spans="2:9" ht="12.75">
      <c r="B81" s="7"/>
      <c r="C81" s="7"/>
      <c r="D81" s="7"/>
      <c r="E81" s="7"/>
      <c r="F81" s="7"/>
      <c r="G81" s="7"/>
      <c r="H81" s="7"/>
      <c r="I81" s="10"/>
    </row>
    <row r="82" spans="2:9" ht="12.75">
      <c r="B82" s="7"/>
      <c r="C82" s="7"/>
      <c r="D82" s="7"/>
      <c r="E82" s="7"/>
      <c r="F82" s="7"/>
      <c r="G82" s="7"/>
      <c r="H82" s="7"/>
      <c r="I82" s="7"/>
    </row>
    <row r="83" spans="2:9" ht="12.75">
      <c r="B83" s="7"/>
      <c r="C83" s="7"/>
      <c r="D83" s="7"/>
      <c r="E83" s="7"/>
      <c r="F83" s="10"/>
      <c r="G83" s="7"/>
      <c r="H83" s="7"/>
      <c r="I83" s="7"/>
    </row>
    <row r="84" spans="2:9" ht="12.75">
      <c r="B84" s="7"/>
      <c r="C84" s="7"/>
      <c r="D84" s="7"/>
      <c r="E84" s="7"/>
      <c r="F84" s="7"/>
      <c r="G84" s="7"/>
      <c r="H84" s="7"/>
      <c r="I84" s="7"/>
    </row>
    <row r="85" spans="2:9" ht="12.75">
      <c r="B85" s="7"/>
      <c r="C85" s="7"/>
      <c r="D85" s="7"/>
      <c r="E85" s="7"/>
      <c r="F85" s="7"/>
      <c r="G85" s="7"/>
      <c r="H85" s="7"/>
      <c r="I85" s="7"/>
    </row>
    <row r="86" spans="2:9" ht="12.75">
      <c r="B86" s="7"/>
      <c r="C86" s="7"/>
      <c r="D86" s="7"/>
      <c r="E86" s="7"/>
      <c r="F86" s="7"/>
      <c r="G86" s="7"/>
      <c r="H86" s="7"/>
      <c r="I86" s="7"/>
    </row>
    <row r="87" spans="2:9" ht="12.75">
      <c r="B87" s="7"/>
      <c r="C87" s="7"/>
      <c r="D87" s="7"/>
      <c r="E87" s="7"/>
      <c r="F87" s="7"/>
      <c r="G87" s="7"/>
      <c r="H87" s="7"/>
      <c r="I87" s="7"/>
    </row>
    <row r="88" spans="2:9" ht="12.75">
      <c r="B88" s="7"/>
      <c r="C88" s="7"/>
      <c r="D88" s="7"/>
      <c r="E88" s="7"/>
      <c r="F88" s="10"/>
      <c r="G88" s="7"/>
      <c r="H88" s="7"/>
      <c r="I88" s="7"/>
    </row>
    <row r="89" spans="2:9" ht="12.75">
      <c r="B89" s="7"/>
      <c r="C89" s="7"/>
      <c r="D89" s="7"/>
      <c r="E89" s="10"/>
      <c r="F89" s="7"/>
      <c r="G89" s="7"/>
      <c r="H89" s="7"/>
      <c r="I89" s="7"/>
    </row>
    <row r="90" spans="2:9" ht="12.75">
      <c r="B90" s="7"/>
      <c r="C90" s="7"/>
      <c r="D90" s="7"/>
      <c r="E90" s="7"/>
      <c r="F90" s="7"/>
      <c r="G90" s="7"/>
      <c r="H90" s="7"/>
      <c r="I90" s="7"/>
    </row>
    <row r="91" spans="2:9" ht="12.75">
      <c r="B91" s="7"/>
      <c r="C91" s="7"/>
      <c r="D91" s="7"/>
      <c r="E91" s="7"/>
      <c r="F91" s="7"/>
      <c r="G91" s="7"/>
      <c r="H91" s="7"/>
      <c r="I91" s="7"/>
    </row>
    <row r="92" spans="2:9" ht="12.75">
      <c r="B92" s="7"/>
      <c r="C92" s="7"/>
      <c r="D92" s="7"/>
      <c r="E92" s="7"/>
      <c r="F92" s="10"/>
      <c r="G92" s="7"/>
      <c r="H92" s="7"/>
      <c r="I92" s="7"/>
    </row>
    <row r="93" spans="2:9" ht="12.75">
      <c r="B93" s="7"/>
      <c r="C93" s="7"/>
      <c r="D93" s="7"/>
      <c r="E93" s="7"/>
      <c r="F93" s="10"/>
      <c r="G93" s="7"/>
      <c r="H93" s="7"/>
      <c r="I93" s="7"/>
    </row>
    <row r="94" spans="2:9" ht="12.75">
      <c r="B94" s="7"/>
      <c r="C94" s="7"/>
      <c r="D94" s="7"/>
      <c r="E94" s="7"/>
      <c r="F94" s="7"/>
      <c r="G94" s="7"/>
      <c r="H94" s="7"/>
      <c r="I94" s="7"/>
    </row>
    <row r="95" spans="2:9" ht="12.75">
      <c r="B95" s="7"/>
      <c r="C95" s="7"/>
      <c r="D95" s="7"/>
      <c r="E95" s="7"/>
      <c r="F95" s="7"/>
      <c r="G95" s="7"/>
      <c r="H95" s="7"/>
      <c r="I95" s="7"/>
    </row>
    <row r="96" spans="2:9" ht="12.75">
      <c r="B96" s="7"/>
      <c r="C96" s="7"/>
      <c r="D96" s="7"/>
      <c r="E96" s="7"/>
      <c r="F96" s="7"/>
      <c r="G96" s="7"/>
      <c r="H96" s="7"/>
      <c r="I96" s="7"/>
    </row>
    <row r="97" spans="2:9" ht="12.75">
      <c r="B97" s="7"/>
      <c r="C97" s="7"/>
      <c r="D97" s="7"/>
      <c r="E97" s="7"/>
      <c r="F97" s="7"/>
      <c r="G97" s="7"/>
      <c r="H97" s="7"/>
      <c r="I97" s="7"/>
    </row>
    <row r="98" spans="2:9" ht="12.75">
      <c r="B98" s="7"/>
      <c r="C98" s="7"/>
      <c r="D98" s="7"/>
      <c r="E98" s="7"/>
      <c r="F98" s="7"/>
      <c r="G98" s="7"/>
      <c r="H98" s="7"/>
      <c r="I98" s="7"/>
    </row>
    <row r="99" spans="2:9" ht="12.75">
      <c r="B99" s="7"/>
      <c r="C99" s="7"/>
      <c r="D99" s="7"/>
      <c r="E99" s="7"/>
      <c r="F99" s="7"/>
      <c r="G99" s="7"/>
      <c r="H99" s="7"/>
      <c r="I99" s="7"/>
    </row>
    <row r="100" spans="2:9" ht="12.75">
      <c r="B100" s="7"/>
      <c r="C100" s="7"/>
      <c r="D100" s="7"/>
      <c r="E100" s="7"/>
      <c r="F100" s="7"/>
      <c r="G100" s="7"/>
      <c r="H100" s="7"/>
      <c r="I100" s="7"/>
    </row>
    <row r="101" spans="2:9" ht="12.75">
      <c r="B101" s="7"/>
      <c r="C101" s="7"/>
      <c r="D101" s="7"/>
      <c r="E101" s="7"/>
      <c r="F101" s="7"/>
      <c r="G101" s="7"/>
      <c r="H101" s="7"/>
      <c r="I101" s="7"/>
    </row>
    <row r="102" spans="2:9" ht="12.75">
      <c r="B102" s="7"/>
      <c r="C102" s="7"/>
      <c r="D102" s="7"/>
      <c r="E102" s="7"/>
      <c r="F102" s="10"/>
      <c r="G102" s="7"/>
      <c r="H102" s="7"/>
      <c r="I102" s="7"/>
    </row>
    <row r="103" spans="2:9" ht="12.75">
      <c r="B103" s="7"/>
      <c r="C103" s="7"/>
      <c r="D103" s="7"/>
      <c r="E103" s="7"/>
      <c r="F103" s="10"/>
      <c r="G103" s="7"/>
      <c r="H103" s="7"/>
      <c r="I103" s="7"/>
    </row>
    <row r="104" spans="2:9" ht="12.75">
      <c r="B104" s="7"/>
      <c r="C104" s="7"/>
      <c r="D104" s="7"/>
      <c r="E104" s="7"/>
      <c r="F104" s="7"/>
      <c r="G104" s="7"/>
      <c r="H104" s="7"/>
      <c r="I104" s="7"/>
    </row>
    <row r="105" spans="2:9" ht="12.75">
      <c r="B105" s="7"/>
      <c r="C105" s="7"/>
      <c r="D105" s="7"/>
      <c r="E105" s="7"/>
      <c r="F105" s="7"/>
      <c r="G105" s="7"/>
      <c r="H105" s="7"/>
      <c r="I105" s="7"/>
    </row>
    <row r="106" spans="2:9" ht="12.75">
      <c r="B106" s="7"/>
      <c r="C106" s="7"/>
      <c r="D106" s="7"/>
      <c r="E106" s="7"/>
      <c r="F106" s="7"/>
      <c r="G106" s="7"/>
      <c r="H106" s="7"/>
      <c r="I106" s="7"/>
    </row>
    <row r="107" spans="2:9" ht="12.75">
      <c r="B107" s="7"/>
      <c r="C107" s="7"/>
      <c r="D107" s="7"/>
      <c r="E107" s="7"/>
      <c r="F107" s="7"/>
      <c r="G107" s="7"/>
      <c r="H107" s="7"/>
      <c r="I107" s="7"/>
    </row>
    <row r="108" spans="2:9" ht="12.75">
      <c r="B108" s="7"/>
      <c r="C108" s="7"/>
      <c r="D108" s="7"/>
      <c r="E108" s="7"/>
      <c r="F108" s="7"/>
      <c r="G108" s="7"/>
      <c r="H108" s="7"/>
      <c r="I108" s="7"/>
    </row>
    <row r="109" spans="2:9" ht="12.75">
      <c r="B109" s="7"/>
      <c r="C109" s="7"/>
      <c r="D109" s="7"/>
      <c r="E109" s="10"/>
      <c r="F109" s="7"/>
      <c r="G109" s="7"/>
      <c r="H109" s="7"/>
      <c r="I109" s="7"/>
    </row>
    <row r="110" spans="2:9" ht="12.75">
      <c r="B110" s="7"/>
      <c r="C110" s="7"/>
      <c r="D110" s="7"/>
      <c r="E110" s="7"/>
      <c r="F110" s="7"/>
      <c r="G110" s="7"/>
      <c r="H110" s="7"/>
      <c r="I110" s="7"/>
    </row>
    <row r="111" spans="2:9" ht="12.75">
      <c r="B111" s="7"/>
      <c r="C111" s="7"/>
      <c r="D111" s="7"/>
      <c r="E111" s="7"/>
      <c r="F111" s="7"/>
      <c r="G111" s="7"/>
      <c r="H111" s="7"/>
      <c r="I111" s="7"/>
    </row>
    <row r="112" spans="2:9" ht="12.75">
      <c r="B112" s="7"/>
      <c r="C112" s="7"/>
      <c r="D112" s="7"/>
      <c r="E112" s="7"/>
      <c r="F112" s="10"/>
      <c r="G112" s="7"/>
      <c r="H112" s="7"/>
      <c r="I112" s="7"/>
    </row>
    <row r="113" spans="2:9" ht="12.75">
      <c r="B113" s="7"/>
      <c r="C113" s="7"/>
      <c r="D113" s="7"/>
      <c r="E113" s="7"/>
      <c r="F113" s="10"/>
      <c r="G113" s="7"/>
      <c r="H113" s="7"/>
      <c r="I113" s="7"/>
    </row>
    <row r="114" spans="2:9" ht="12.75">
      <c r="B114" s="7"/>
      <c r="C114" s="7"/>
      <c r="D114" s="10"/>
      <c r="E114" s="7"/>
      <c r="F114" s="7"/>
      <c r="G114" s="7"/>
      <c r="H114" s="7"/>
      <c r="I114" s="7"/>
    </row>
    <row r="115" spans="2:9" ht="12.75">
      <c r="B115" s="7"/>
      <c r="C115" s="7"/>
      <c r="D115" s="7"/>
      <c r="E115" s="7"/>
      <c r="F115" s="7"/>
      <c r="G115" s="7"/>
      <c r="H115" s="7"/>
      <c r="I115" s="7"/>
    </row>
    <row r="116" spans="2:9" ht="12.75">
      <c r="B116" s="7"/>
      <c r="C116" s="7"/>
      <c r="D116" s="7"/>
      <c r="E116" s="7"/>
      <c r="F116" s="7"/>
      <c r="G116" s="7"/>
      <c r="H116" s="7"/>
      <c r="I116" s="7"/>
    </row>
    <row r="117" spans="2:9" ht="12.75">
      <c r="B117" s="7"/>
      <c r="C117" s="7"/>
      <c r="D117" s="7"/>
      <c r="E117" s="7"/>
      <c r="F117" s="7"/>
      <c r="G117" s="7"/>
      <c r="H117" s="7"/>
      <c r="I117" s="7"/>
    </row>
    <row r="118" spans="2:9" ht="12.75">
      <c r="B118" s="7"/>
      <c r="C118" s="7"/>
      <c r="D118" s="7"/>
      <c r="E118" s="7"/>
      <c r="F118" s="7"/>
      <c r="G118" s="7"/>
      <c r="H118" s="7"/>
      <c r="I118" s="7"/>
    </row>
    <row r="119" spans="2:9" ht="12.75">
      <c r="B119" s="7"/>
      <c r="C119" s="7"/>
      <c r="D119" s="7"/>
      <c r="E119" s="7"/>
      <c r="F119" s="7"/>
      <c r="G119" s="7"/>
      <c r="H119" s="7"/>
      <c r="I119" s="7"/>
    </row>
    <row r="120" spans="2:9" ht="12.75">
      <c r="B120" s="7"/>
      <c r="C120" s="7"/>
      <c r="D120" s="7"/>
      <c r="E120" s="7"/>
      <c r="F120" s="7"/>
      <c r="G120" s="7"/>
      <c r="H120" s="7"/>
      <c r="I120" s="7"/>
    </row>
    <row r="121" spans="1:9" ht="14.25">
      <c r="A121" s="15"/>
      <c r="B121" s="7"/>
      <c r="C121" s="7"/>
      <c r="D121" s="7"/>
      <c r="E121" s="7"/>
      <c r="F121" s="7"/>
      <c r="G121" s="7"/>
      <c r="H121" s="7"/>
      <c r="I121" s="7"/>
    </row>
    <row r="122" spans="2:9" ht="12.75">
      <c r="B122" s="7"/>
      <c r="C122" s="7"/>
      <c r="D122" s="7"/>
      <c r="E122" s="7"/>
      <c r="F122" s="7"/>
      <c r="G122" s="7"/>
      <c r="H122" s="7"/>
      <c r="I122" s="7"/>
    </row>
    <row r="123" spans="2:9" ht="12.75">
      <c r="B123" s="7"/>
      <c r="C123" s="7"/>
      <c r="D123" s="7"/>
      <c r="E123" s="7"/>
      <c r="F123" s="7"/>
      <c r="G123" s="7"/>
      <c r="H123" s="7"/>
      <c r="I123" s="7"/>
    </row>
    <row r="124" spans="2:9" ht="12.75">
      <c r="B124" s="7"/>
      <c r="C124" s="7"/>
      <c r="D124" s="7"/>
      <c r="E124" s="7"/>
      <c r="F124" s="7"/>
      <c r="G124" s="7"/>
      <c r="H124" s="7"/>
      <c r="I124" s="7"/>
    </row>
    <row r="125" spans="2:9" ht="12.75">
      <c r="B125" s="7"/>
      <c r="C125" s="7"/>
      <c r="D125" s="7"/>
      <c r="E125" s="7"/>
      <c r="F125" s="7"/>
      <c r="G125" s="7"/>
      <c r="H125" s="7"/>
      <c r="I125" s="7"/>
    </row>
    <row r="126" spans="2:9" ht="12.75">
      <c r="B126" s="7"/>
      <c r="C126" s="7"/>
      <c r="D126" s="7"/>
      <c r="E126" s="7"/>
      <c r="F126" s="7"/>
      <c r="G126" s="7"/>
      <c r="H126" s="7"/>
      <c r="I126" s="7"/>
    </row>
    <row r="127" spans="2:9" ht="12.75">
      <c r="B127" s="7"/>
      <c r="C127" s="7"/>
      <c r="D127" s="7"/>
      <c r="E127" s="7"/>
      <c r="F127" s="7"/>
      <c r="G127" s="7"/>
      <c r="H127" s="7"/>
      <c r="I127" s="7"/>
    </row>
    <row r="128" spans="2:9" ht="12.75"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5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5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5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5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5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5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5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5"/>
      <c r="B136" s="7"/>
      <c r="C136" s="7"/>
      <c r="D136" s="7"/>
      <c r="E136" s="7"/>
      <c r="F136" s="7"/>
      <c r="G136" s="7"/>
      <c r="H136" s="7"/>
      <c r="I136" s="7"/>
    </row>
    <row r="137" spans="2:9" ht="12.75">
      <c r="B137" s="6"/>
      <c r="C137" s="7"/>
      <c r="D137" s="7"/>
      <c r="E137" s="7"/>
      <c r="F137" s="7"/>
      <c r="G137" s="7"/>
      <c r="H137" s="7"/>
      <c r="I137" s="7"/>
    </row>
    <row r="138" spans="2:9" ht="12.75">
      <c r="B138" s="6"/>
      <c r="C138" s="7"/>
      <c r="D138" s="7"/>
      <c r="E138" s="7"/>
      <c r="F138" s="7"/>
      <c r="G138" s="7"/>
      <c r="H138" s="7"/>
      <c r="I138" s="7"/>
    </row>
    <row r="139" spans="2:9" ht="12.75">
      <c r="B139" s="6"/>
      <c r="C139" s="7"/>
      <c r="D139" s="7"/>
      <c r="E139" s="7"/>
      <c r="F139" s="7"/>
      <c r="G139" s="7"/>
      <c r="H139" s="7"/>
      <c r="I139" s="7"/>
    </row>
    <row r="140" spans="2:9" ht="12.75">
      <c r="B140" s="6"/>
      <c r="C140" s="7"/>
      <c r="D140" s="7"/>
      <c r="E140" s="7"/>
      <c r="F140" s="7"/>
      <c r="G140" s="7"/>
      <c r="H140" s="7"/>
      <c r="I140" s="7"/>
    </row>
    <row r="141" spans="2:9" ht="12.75">
      <c r="B141" s="6"/>
      <c r="C141" s="7"/>
      <c r="D141" s="7"/>
      <c r="E141" s="7"/>
      <c r="F141" s="7"/>
      <c r="G141" s="7"/>
      <c r="H141" s="7"/>
      <c r="I141" s="7"/>
    </row>
    <row r="142" spans="2:9" ht="12.75">
      <c r="B142" s="6"/>
      <c r="C142" s="7"/>
      <c r="D142" s="7"/>
      <c r="E142" s="7"/>
      <c r="F142" s="7"/>
      <c r="G142" s="7"/>
      <c r="H142" s="7"/>
      <c r="I142" s="7"/>
    </row>
    <row r="143" spans="2:9" ht="12.75">
      <c r="B143" s="6"/>
      <c r="C143" s="7"/>
      <c r="D143" s="7"/>
      <c r="E143" s="7"/>
      <c r="F143" s="7"/>
      <c r="G143" s="7"/>
      <c r="H143" s="7"/>
      <c r="I143" s="7"/>
    </row>
    <row r="144" spans="2:9" ht="12.75">
      <c r="B144" s="6"/>
      <c r="C144" s="7"/>
      <c r="D144" s="7"/>
      <c r="E144" s="7"/>
      <c r="F144" s="7"/>
      <c r="G144" s="7"/>
      <c r="H144" s="7"/>
      <c r="I144" s="7"/>
    </row>
    <row r="145" spans="2:9" ht="12.75">
      <c r="B145" s="6"/>
      <c r="C145" s="7"/>
      <c r="D145" s="7"/>
      <c r="E145" s="7"/>
      <c r="F145" s="7"/>
      <c r="G145" s="7"/>
      <c r="H145" s="7"/>
      <c r="I145" s="7"/>
    </row>
    <row r="146" spans="2:9" ht="12.75">
      <c r="B146" s="6"/>
      <c r="C146" s="7"/>
      <c r="D146" s="7"/>
      <c r="E146" s="7"/>
      <c r="F146" s="7"/>
      <c r="G146" s="7"/>
      <c r="H146" s="7"/>
      <c r="I146" s="7"/>
    </row>
    <row r="147" spans="2:9" ht="12.75">
      <c r="B147" s="6"/>
      <c r="C147" s="7"/>
      <c r="D147" s="7"/>
      <c r="E147" s="7"/>
      <c r="F147" s="7"/>
      <c r="G147" s="7"/>
      <c r="H147" s="7"/>
      <c r="I147" s="7"/>
    </row>
    <row r="148" spans="2:9" ht="12.75">
      <c r="B148" s="6"/>
      <c r="C148" s="7"/>
      <c r="D148" s="7"/>
      <c r="E148" s="7"/>
      <c r="F148" s="7"/>
      <c r="G148" s="7"/>
      <c r="H148" s="7"/>
      <c r="I148" s="7"/>
    </row>
    <row r="149" spans="2:9" ht="12.75">
      <c r="B149" s="6"/>
      <c r="C149" s="7"/>
      <c r="D149" s="7"/>
      <c r="E149" s="7"/>
      <c r="F149" s="7"/>
      <c r="G149" s="7"/>
      <c r="H149" s="7"/>
      <c r="I149" s="7"/>
    </row>
    <row r="150" spans="2:9" ht="12.75">
      <c r="B150" s="6"/>
      <c r="C150" s="7"/>
      <c r="D150" s="7"/>
      <c r="E150" s="7"/>
      <c r="F150" s="7"/>
      <c r="G150" s="7"/>
      <c r="H150" s="7"/>
      <c r="I150" s="7"/>
    </row>
    <row r="151" spans="2:9" ht="12.75">
      <c r="B151" s="6"/>
      <c r="C151" s="7"/>
      <c r="D151" s="7"/>
      <c r="E151" s="7"/>
      <c r="F151" s="7"/>
      <c r="G151" s="7"/>
      <c r="H151" s="7"/>
      <c r="I151" s="7"/>
    </row>
    <row r="152" spans="2:9" ht="12.75">
      <c r="B152" s="6"/>
      <c r="C152" s="7"/>
      <c r="D152" s="7"/>
      <c r="E152" s="7"/>
      <c r="F152" s="7"/>
      <c r="G152" s="7"/>
      <c r="H152" s="7"/>
      <c r="I152" s="7"/>
    </row>
    <row r="153" spans="2:9" ht="12.75">
      <c r="B153" s="6"/>
      <c r="C153" s="7"/>
      <c r="D153" s="7"/>
      <c r="E153" s="7"/>
      <c r="F153" s="7"/>
      <c r="G153" s="7"/>
      <c r="H153" s="7"/>
      <c r="I153" s="7"/>
    </row>
    <row r="154" ht="12.75">
      <c r="E154" s="7"/>
    </row>
  </sheetData>
  <sheetProtection/>
  <mergeCells count="1">
    <mergeCell ref="A3:I3"/>
  </mergeCells>
  <printOptions/>
  <pageMargins left="0.7480314960629921" right="0.7480314960629921" top="0.7480314960629921" bottom="0.7480314960629921" header="0" footer="0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261"/>
  <sheetViews>
    <sheetView zoomScale="80" zoomScaleNormal="80" zoomScalePageLayoutView="0" workbookViewId="0" topLeftCell="A1">
      <pane ySplit="4" topLeftCell="A209" activePane="bottomLeft" state="frozen"/>
      <selection pane="topLeft" activeCell="A1" sqref="A1"/>
      <selection pane="bottomLeft" activeCell="C229" sqref="C229"/>
    </sheetView>
  </sheetViews>
  <sheetFormatPr defaultColWidth="10.7109375" defaultRowHeight="12.75"/>
  <cols>
    <col min="1" max="1" width="10.7109375" style="8" customWidth="1"/>
    <col min="2" max="2" width="18.28125" style="8" customWidth="1"/>
    <col min="3" max="3" width="14.00390625" style="8" customWidth="1"/>
    <col min="4" max="5" width="14.00390625" style="16" customWidth="1"/>
    <col min="6" max="6" width="14.00390625" style="17" customWidth="1"/>
    <col min="7" max="8" width="14.00390625" style="18" customWidth="1"/>
    <col min="9" max="10" width="14.00390625" style="16" customWidth="1"/>
    <col min="11" max="213" width="10.7109375" style="3" customWidth="1"/>
    <col min="214" max="16384" width="10.7109375" style="3" customWidth="1"/>
  </cols>
  <sheetData>
    <row r="1" spans="1:10" ht="18.75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</row>
    <row r="3" spans="1:10" ht="13.5" thickBot="1">
      <c r="A3" s="69"/>
      <c r="B3" s="70"/>
      <c r="C3" s="70"/>
      <c r="D3" s="70"/>
      <c r="E3" s="70"/>
      <c r="F3" s="70"/>
      <c r="G3" s="70"/>
      <c r="H3" s="70"/>
      <c r="I3" s="70"/>
      <c r="J3" s="70"/>
    </row>
    <row r="4" spans="1:10" ht="42" customHeight="1" thickBot="1">
      <c r="A4" s="19" t="s">
        <v>13</v>
      </c>
      <c r="B4" s="19" t="s">
        <v>20</v>
      </c>
      <c r="C4" s="19" t="s">
        <v>1</v>
      </c>
      <c r="D4" s="20" t="s">
        <v>40</v>
      </c>
      <c r="E4" s="19" t="s">
        <v>10</v>
      </c>
      <c r="F4" s="21" t="s">
        <v>41</v>
      </c>
      <c r="G4" s="22" t="s">
        <v>11</v>
      </c>
      <c r="H4" s="19" t="s">
        <v>12</v>
      </c>
      <c r="I4" s="20" t="s">
        <v>42</v>
      </c>
      <c r="J4" s="20" t="s">
        <v>43</v>
      </c>
    </row>
    <row r="5" spans="1:10" ht="12.75">
      <c r="A5" s="5"/>
      <c r="B5" s="6"/>
      <c r="C5" s="6"/>
      <c r="D5" s="7"/>
      <c r="E5" s="7"/>
      <c r="F5" s="7"/>
      <c r="G5" s="7"/>
      <c r="H5" s="7"/>
      <c r="I5" s="7"/>
      <c r="J5" s="7"/>
    </row>
    <row r="6" spans="1:10" ht="12.75">
      <c r="A6" s="8">
        <v>1994</v>
      </c>
      <c r="B6" s="6" t="s">
        <v>24</v>
      </c>
      <c r="C6" s="7">
        <f aca="true" t="shared" si="0" ref="C6:C37">SUM(D6:J6)</f>
        <v>4.984</v>
      </c>
      <c r="D6" s="9" t="s">
        <v>0</v>
      </c>
      <c r="E6" s="7">
        <v>4.984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</row>
    <row r="7" spans="1:10" ht="12.75">
      <c r="A7" s="8">
        <v>1994</v>
      </c>
      <c r="B7" s="6" t="s">
        <v>25</v>
      </c>
      <c r="C7" s="7">
        <f t="shared" si="0"/>
        <v>130.073</v>
      </c>
      <c r="D7" s="7" t="s">
        <v>0</v>
      </c>
      <c r="E7" s="7">
        <v>93.786</v>
      </c>
      <c r="F7" s="7" t="s">
        <v>0</v>
      </c>
      <c r="G7" s="10">
        <v>0.044</v>
      </c>
      <c r="H7" s="7">
        <v>36.243</v>
      </c>
      <c r="I7" s="7" t="s">
        <v>0</v>
      </c>
      <c r="J7" s="7" t="s">
        <v>0</v>
      </c>
    </row>
    <row r="8" spans="1:10" ht="12.75">
      <c r="A8" s="8">
        <v>1994</v>
      </c>
      <c r="B8" s="6" t="s">
        <v>26</v>
      </c>
      <c r="C8" s="7">
        <f t="shared" si="0"/>
        <v>398.48600000000005</v>
      </c>
      <c r="D8" s="7">
        <v>2.038</v>
      </c>
      <c r="E8" s="7">
        <v>361.492</v>
      </c>
      <c r="F8" s="7" t="s">
        <v>0</v>
      </c>
      <c r="G8" s="7" t="s">
        <v>0</v>
      </c>
      <c r="H8" s="7" t="s">
        <v>0</v>
      </c>
      <c r="I8" s="7">
        <v>29.588</v>
      </c>
      <c r="J8" s="7">
        <v>5.368</v>
      </c>
    </row>
    <row r="9" spans="1:10" ht="12.75">
      <c r="A9" s="8">
        <v>1994</v>
      </c>
      <c r="B9" s="6" t="s">
        <v>27</v>
      </c>
      <c r="C9" s="7">
        <f t="shared" si="0"/>
        <v>2844.9439999999995</v>
      </c>
      <c r="D9" s="7">
        <v>1395.573</v>
      </c>
      <c r="E9" s="7">
        <v>1074.717</v>
      </c>
      <c r="F9" s="7">
        <v>1.066</v>
      </c>
      <c r="G9" s="7">
        <v>38.97</v>
      </c>
      <c r="H9" s="7">
        <v>1.036</v>
      </c>
      <c r="I9" s="7">
        <v>98.439</v>
      </c>
      <c r="J9" s="7">
        <v>235.143</v>
      </c>
    </row>
    <row r="10" spans="1:10" ht="12.75">
      <c r="A10" s="8">
        <v>1994</v>
      </c>
      <c r="B10" s="6" t="s">
        <v>28</v>
      </c>
      <c r="C10" s="7">
        <f t="shared" si="0"/>
        <v>12232.795</v>
      </c>
      <c r="D10" s="7">
        <v>5339.933</v>
      </c>
      <c r="E10" s="7">
        <v>3572.076</v>
      </c>
      <c r="F10" s="7">
        <v>598.591</v>
      </c>
      <c r="G10" s="7">
        <v>1261.734</v>
      </c>
      <c r="H10" s="7">
        <v>156.683</v>
      </c>
      <c r="I10" s="7">
        <v>1184.48</v>
      </c>
      <c r="J10" s="7">
        <v>119.298</v>
      </c>
    </row>
    <row r="11" spans="1:10" ht="12.75">
      <c r="A11" s="8">
        <v>1994</v>
      </c>
      <c r="B11" s="6" t="s">
        <v>29</v>
      </c>
      <c r="C11" s="7">
        <f t="shared" si="0"/>
        <v>2819.576</v>
      </c>
      <c r="D11" s="7">
        <v>399.241</v>
      </c>
      <c r="E11" s="7">
        <v>1112.462</v>
      </c>
      <c r="F11" s="7">
        <v>32.547</v>
      </c>
      <c r="G11" s="7">
        <v>238.104</v>
      </c>
      <c r="H11" s="7">
        <v>53.824</v>
      </c>
      <c r="I11" s="7">
        <v>969.098</v>
      </c>
      <c r="J11" s="7">
        <v>14.3</v>
      </c>
    </row>
    <row r="12" spans="1:10" ht="12.75">
      <c r="A12" s="8">
        <v>1994</v>
      </c>
      <c r="B12" s="6" t="s">
        <v>30</v>
      </c>
      <c r="C12" s="7">
        <f t="shared" si="0"/>
        <v>1960.7190000000003</v>
      </c>
      <c r="D12" s="7">
        <v>82.096</v>
      </c>
      <c r="E12" s="7">
        <v>804.846</v>
      </c>
      <c r="F12" s="7">
        <v>256.277</v>
      </c>
      <c r="G12" s="7">
        <v>29.559</v>
      </c>
      <c r="H12" s="7">
        <v>25.288</v>
      </c>
      <c r="I12" s="7">
        <v>754.417</v>
      </c>
      <c r="J12" s="7">
        <v>8.236</v>
      </c>
    </row>
    <row r="13" spans="1:10" ht="12.75">
      <c r="A13" s="8">
        <v>1994</v>
      </c>
      <c r="B13" s="6" t="s">
        <v>31</v>
      </c>
      <c r="C13" s="7">
        <f t="shared" si="0"/>
        <v>63.646</v>
      </c>
      <c r="D13" s="7" t="s">
        <v>0</v>
      </c>
      <c r="E13" s="7">
        <v>53.959</v>
      </c>
      <c r="F13" s="7">
        <v>8.887</v>
      </c>
      <c r="G13" s="7">
        <v>0.8</v>
      </c>
      <c r="H13" s="7" t="s">
        <v>0</v>
      </c>
      <c r="I13" s="7" t="s">
        <v>0</v>
      </c>
      <c r="J13" s="7" t="s">
        <v>0</v>
      </c>
    </row>
    <row r="14" spans="1:10" ht="12.75">
      <c r="A14" s="8">
        <v>1994</v>
      </c>
      <c r="B14" s="6" t="s">
        <v>32</v>
      </c>
      <c r="C14" s="7">
        <f t="shared" si="0"/>
        <v>379.628</v>
      </c>
      <c r="D14" s="7" t="s">
        <v>0</v>
      </c>
      <c r="E14" s="7">
        <v>84.46</v>
      </c>
      <c r="F14" s="7" t="s">
        <v>0</v>
      </c>
      <c r="G14" s="7" t="s">
        <v>0</v>
      </c>
      <c r="H14" s="7" t="s">
        <v>0</v>
      </c>
      <c r="I14" s="7">
        <v>295.168</v>
      </c>
      <c r="J14" s="7" t="s">
        <v>0</v>
      </c>
    </row>
    <row r="15" spans="1:10" ht="12.75">
      <c r="A15" s="8">
        <v>1994</v>
      </c>
      <c r="B15" s="6" t="s">
        <v>33</v>
      </c>
      <c r="C15" s="7">
        <f t="shared" si="0"/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</row>
    <row r="16" spans="1:10" ht="12.75">
      <c r="A16" s="8">
        <v>1995</v>
      </c>
      <c r="B16" s="6" t="s">
        <v>24</v>
      </c>
      <c r="C16" s="7">
        <f t="shared" si="0"/>
        <v>1.073</v>
      </c>
      <c r="D16" s="7" t="s">
        <v>0</v>
      </c>
      <c r="E16" s="7">
        <v>1.073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</row>
    <row r="17" spans="1:10" ht="12.75">
      <c r="A17" s="8">
        <v>1995</v>
      </c>
      <c r="B17" s="6" t="s">
        <v>25</v>
      </c>
      <c r="C17" s="7">
        <f t="shared" si="0"/>
        <v>231.094</v>
      </c>
      <c r="D17" s="7" t="s">
        <v>0</v>
      </c>
      <c r="E17" s="7">
        <v>134.605</v>
      </c>
      <c r="F17" s="7" t="s">
        <v>0</v>
      </c>
      <c r="G17" s="7" t="s">
        <v>0</v>
      </c>
      <c r="H17" s="7">
        <v>96.489</v>
      </c>
      <c r="I17" s="7" t="s">
        <v>0</v>
      </c>
      <c r="J17" s="7" t="s">
        <v>0</v>
      </c>
    </row>
    <row r="18" spans="1:10" ht="12.75">
      <c r="A18" s="8">
        <v>1995</v>
      </c>
      <c r="B18" s="6" t="s">
        <v>26</v>
      </c>
      <c r="C18" s="7">
        <f t="shared" si="0"/>
        <v>464.39400000000006</v>
      </c>
      <c r="D18" s="7">
        <v>53.29</v>
      </c>
      <c r="E18" s="7">
        <v>374.821</v>
      </c>
      <c r="F18" s="7" t="s">
        <v>0</v>
      </c>
      <c r="G18" s="7" t="s">
        <v>0</v>
      </c>
      <c r="H18" s="7" t="s">
        <v>0</v>
      </c>
      <c r="I18" s="7">
        <v>35.613</v>
      </c>
      <c r="J18" s="7">
        <v>0.67</v>
      </c>
    </row>
    <row r="19" spans="1:10" ht="12.75">
      <c r="A19" s="8">
        <v>1995</v>
      </c>
      <c r="B19" s="6" t="s">
        <v>27</v>
      </c>
      <c r="C19" s="7">
        <f t="shared" si="0"/>
        <v>2883.495</v>
      </c>
      <c r="D19" s="7">
        <v>985.082</v>
      </c>
      <c r="E19" s="7">
        <v>1275.973</v>
      </c>
      <c r="F19" s="7">
        <v>43.56</v>
      </c>
      <c r="G19" s="7">
        <v>20.02</v>
      </c>
      <c r="H19" s="7">
        <v>14.943</v>
      </c>
      <c r="I19" s="7">
        <v>334.542</v>
      </c>
      <c r="J19" s="7">
        <v>209.375</v>
      </c>
    </row>
    <row r="20" spans="1:10" ht="12.75">
      <c r="A20" s="8">
        <v>1995</v>
      </c>
      <c r="B20" s="6" t="s">
        <v>28</v>
      </c>
      <c r="C20" s="7">
        <f t="shared" si="0"/>
        <v>14149.987</v>
      </c>
      <c r="D20" s="7">
        <v>6303.361</v>
      </c>
      <c r="E20" s="7">
        <v>3893.93</v>
      </c>
      <c r="F20" s="7">
        <v>586.554</v>
      </c>
      <c r="G20" s="7">
        <v>1337.775</v>
      </c>
      <c r="H20" s="7">
        <v>277.686</v>
      </c>
      <c r="I20" s="7">
        <v>1645.967</v>
      </c>
      <c r="J20" s="7">
        <v>104.714</v>
      </c>
    </row>
    <row r="21" spans="1:10" ht="12.75">
      <c r="A21" s="8">
        <v>1995</v>
      </c>
      <c r="B21" s="6" t="s">
        <v>29</v>
      </c>
      <c r="C21" s="7">
        <f t="shared" si="0"/>
        <v>3256.812</v>
      </c>
      <c r="D21" s="7">
        <v>460.146</v>
      </c>
      <c r="E21" s="7">
        <v>1204.426</v>
      </c>
      <c r="F21" s="7">
        <v>50.577</v>
      </c>
      <c r="G21" s="7">
        <v>247.613</v>
      </c>
      <c r="H21" s="7">
        <v>86.84</v>
      </c>
      <c r="I21" s="7">
        <v>1181.897</v>
      </c>
      <c r="J21" s="7">
        <v>25.313</v>
      </c>
    </row>
    <row r="22" spans="1:10" ht="12.75">
      <c r="A22" s="8">
        <v>1995</v>
      </c>
      <c r="B22" s="6" t="s">
        <v>30</v>
      </c>
      <c r="C22" s="7">
        <f t="shared" si="0"/>
        <v>3462.626</v>
      </c>
      <c r="D22" s="7">
        <v>159.074</v>
      </c>
      <c r="E22" s="7">
        <v>1305.007</v>
      </c>
      <c r="F22" s="7">
        <v>249.305</v>
      </c>
      <c r="G22" s="7">
        <v>87.385</v>
      </c>
      <c r="H22" s="7">
        <v>56.572</v>
      </c>
      <c r="I22" s="7">
        <v>1599.252</v>
      </c>
      <c r="J22" s="7">
        <v>6.031</v>
      </c>
    </row>
    <row r="23" spans="1:10" ht="12.75">
      <c r="A23" s="8">
        <v>1995</v>
      </c>
      <c r="B23" s="6" t="s">
        <v>31</v>
      </c>
      <c r="C23" s="7">
        <f t="shared" si="0"/>
        <v>75.387</v>
      </c>
      <c r="D23" s="7" t="s">
        <v>0</v>
      </c>
      <c r="E23" s="7">
        <v>65.323</v>
      </c>
      <c r="F23" s="7">
        <v>9.04</v>
      </c>
      <c r="G23" s="7">
        <v>1.024</v>
      </c>
      <c r="H23" s="7" t="s">
        <v>0</v>
      </c>
      <c r="I23" s="7" t="s">
        <v>0</v>
      </c>
      <c r="J23" s="7" t="s">
        <v>0</v>
      </c>
    </row>
    <row r="24" spans="1:10" ht="12.75">
      <c r="A24" s="8">
        <v>1995</v>
      </c>
      <c r="B24" s="6" t="s">
        <v>32</v>
      </c>
      <c r="C24" s="7">
        <f t="shared" si="0"/>
        <v>356.29999999999995</v>
      </c>
      <c r="D24" s="7" t="s">
        <v>0</v>
      </c>
      <c r="E24" s="7">
        <v>67.174</v>
      </c>
      <c r="F24" s="7" t="s">
        <v>0</v>
      </c>
      <c r="G24" s="7" t="s">
        <v>0</v>
      </c>
      <c r="H24" s="7" t="s">
        <v>0</v>
      </c>
      <c r="I24" s="7">
        <v>289.126</v>
      </c>
      <c r="J24" s="7" t="s">
        <v>0</v>
      </c>
    </row>
    <row r="25" spans="1:10" ht="12.75">
      <c r="A25" s="8">
        <v>1995</v>
      </c>
      <c r="B25" s="6" t="s">
        <v>33</v>
      </c>
      <c r="C25" s="7">
        <f t="shared" si="0"/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</row>
    <row r="26" spans="1:10" ht="12.75">
      <c r="A26" s="8">
        <v>1996</v>
      </c>
      <c r="B26" s="6" t="s">
        <v>24</v>
      </c>
      <c r="C26" s="7">
        <f t="shared" si="0"/>
        <v>0.507</v>
      </c>
      <c r="D26" s="7" t="s">
        <v>0</v>
      </c>
      <c r="E26" s="7">
        <v>0.507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</row>
    <row r="27" spans="1:10" ht="12.75">
      <c r="A27" s="8">
        <v>1996</v>
      </c>
      <c r="B27" s="6" t="s">
        <v>25</v>
      </c>
      <c r="C27" s="7">
        <f t="shared" si="0"/>
        <v>124.88900000000001</v>
      </c>
      <c r="D27" s="7">
        <v>12.296</v>
      </c>
      <c r="E27" s="7">
        <v>81.169</v>
      </c>
      <c r="F27" s="7" t="s">
        <v>0</v>
      </c>
      <c r="G27" s="7" t="s">
        <v>0</v>
      </c>
      <c r="H27" s="7">
        <v>31.424</v>
      </c>
      <c r="I27" s="7" t="s">
        <v>0</v>
      </c>
      <c r="J27" s="7" t="s">
        <v>0</v>
      </c>
    </row>
    <row r="28" spans="1:10" ht="12.75">
      <c r="A28" s="8">
        <v>1996</v>
      </c>
      <c r="B28" s="6" t="s">
        <v>26</v>
      </c>
      <c r="C28" s="7">
        <f t="shared" si="0"/>
        <v>575.685</v>
      </c>
      <c r="D28" s="7">
        <v>127.905</v>
      </c>
      <c r="E28" s="7">
        <v>447.78</v>
      </c>
      <c r="F28" s="7" t="s">
        <v>0</v>
      </c>
      <c r="G28" s="7" t="s">
        <v>0</v>
      </c>
      <c r="H28" s="7" t="s">
        <v>0</v>
      </c>
      <c r="I28" s="7" t="s">
        <v>0</v>
      </c>
      <c r="J28" s="7" t="s">
        <v>0</v>
      </c>
    </row>
    <row r="29" spans="1:10" ht="12.75">
      <c r="A29" s="8">
        <v>1996</v>
      </c>
      <c r="B29" s="6" t="s">
        <v>27</v>
      </c>
      <c r="C29" s="7">
        <f t="shared" si="0"/>
        <v>3200.24</v>
      </c>
      <c r="D29" s="7">
        <v>1181.639</v>
      </c>
      <c r="E29" s="7">
        <v>1525.965</v>
      </c>
      <c r="F29" s="7">
        <v>30.32</v>
      </c>
      <c r="G29" s="7">
        <v>4.589</v>
      </c>
      <c r="H29" s="7">
        <v>9.427</v>
      </c>
      <c r="I29" s="7">
        <v>202.651</v>
      </c>
      <c r="J29" s="7">
        <v>245.649</v>
      </c>
    </row>
    <row r="30" spans="1:10" ht="12.75">
      <c r="A30" s="8">
        <v>1996</v>
      </c>
      <c r="B30" s="6" t="s">
        <v>28</v>
      </c>
      <c r="C30" s="7">
        <f t="shared" si="0"/>
        <v>12688.515000000001</v>
      </c>
      <c r="D30" s="7">
        <v>5334.051</v>
      </c>
      <c r="E30" s="7">
        <v>4273.17</v>
      </c>
      <c r="F30" s="7">
        <v>520.394</v>
      </c>
      <c r="G30" s="7">
        <v>1110.216</v>
      </c>
      <c r="H30" s="7">
        <v>39.996</v>
      </c>
      <c r="I30" s="7">
        <v>1285.188</v>
      </c>
      <c r="J30" s="7">
        <v>125.5</v>
      </c>
    </row>
    <row r="31" spans="1:10" ht="12.75">
      <c r="A31" s="8">
        <v>1996</v>
      </c>
      <c r="B31" s="6" t="s">
        <v>29</v>
      </c>
      <c r="C31" s="7">
        <f t="shared" si="0"/>
        <v>3374.0670000000005</v>
      </c>
      <c r="D31" s="7">
        <v>669.494</v>
      </c>
      <c r="E31" s="7">
        <v>1330.438</v>
      </c>
      <c r="F31" s="7">
        <v>76.415</v>
      </c>
      <c r="G31" s="7">
        <v>232.079</v>
      </c>
      <c r="H31" s="7">
        <v>63.28</v>
      </c>
      <c r="I31" s="7">
        <v>996.406</v>
      </c>
      <c r="J31" s="7">
        <v>5.955</v>
      </c>
    </row>
    <row r="32" spans="1:10" ht="12.75">
      <c r="A32" s="8">
        <v>1996</v>
      </c>
      <c r="B32" s="6" t="s">
        <v>30</v>
      </c>
      <c r="C32" s="7">
        <f t="shared" si="0"/>
        <v>2582.624</v>
      </c>
      <c r="D32" s="7">
        <v>33.904</v>
      </c>
      <c r="E32" s="7">
        <v>903.811</v>
      </c>
      <c r="F32" s="7">
        <v>241.482</v>
      </c>
      <c r="G32" s="7">
        <v>62.851</v>
      </c>
      <c r="H32" s="7">
        <v>61.888</v>
      </c>
      <c r="I32" s="7">
        <v>1278.394</v>
      </c>
      <c r="J32" s="10">
        <v>0.294</v>
      </c>
    </row>
    <row r="33" spans="1:10" ht="12.75">
      <c r="A33" s="8">
        <v>1996</v>
      </c>
      <c r="B33" s="6" t="s">
        <v>31</v>
      </c>
      <c r="C33" s="7">
        <f t="shared" si="0"/>
        <v>71.251</v>
      </c>
      <c r="D33" s="7" t="s">
        <v>0</v>
      </c>
      <c r="E33" s="7">
        <v>67.471</v>
      </c>
      <c r="F33" s="7">
        <v>3.78</v>
      </c>
      <c r="G33" s="7" t="s">
        <v>0</v>
      </c>
      <c r="H33" s="7" t="s">
        <v>0</v>
      </c>
      <c r="I33" s="7" t="s">
        <v>0</v>
      </c>
      <c r="J33" s="7" t="s">
        <v>0</v>
      </c>
    </row>
    <row r="34" spans="1:10" ht="12.75">
      <c r="A34" s="8">
        <v>1996</v>
      </c>
      <c r="B34" s="6" t="s">
        <v>32</v>
      </c>
      <c r="C34" s="7">
        <f t="shared" si="0"/>
        <v>320.078</v>
      </c>
      <c r="D34" s="7" t="s">
        <v>0</v>
      </c>
      <c r="E34" s="7">
        <v>111.954</v>
      </c>
      <c r="F34" s="7" t="s">
        <v>0</v>
      </c>
      <c r="G34" s="10">
        <v>0.01</v>
      </c>
      <c r="H34" s="7" t="s">
        <v>0</v>
      </c>
      <c r="I34" s="7">
        <v>208.114</v>
      </c>
      <c r="J34" s="7" t="s">
        <v>0</v>
      </c>
    </row>
    <row r="35" spans="1:10" ht="12.75">
      <c r="A35" s="8">
        <v>1996</v>
      </c>
      <c r="B35" s="6" t="s">
        <v>33</v>
      </c>
      <c r="C35" s="7">
        <f t="shared" si="0"/>
        <v>0.01</v>
      </c>
      <c r="D35" s="7" t="s">
        <v>0</v>
      </c>
      <c r="E35" s="7" t="s">
        <v>0</v>
      </c>
      <c r="F35" s="7" t="s">
        <v>0</v>
      </c>
      <c r="G35" s="10">
        <v>0.01</v>
      </c>
      <c r="H35" s="7" t="s">
        <v>0</v>
      </c>
      <c r="I35" s="7" t="s">
        <v>0</v>
      </c>
      <c r="J35" s="7" t="s">
        <v>0</v>
      </c>
    </row>
    <row r="36" spans="1:10" ht="12.75">
      <c r="A36" s="8">
        <v>1997</v>
      </c>
      <c r="B36" s="6" t="s">
        <v>24</v>
      </c>
      <c r="C36" s="7">
        <f t="shared" si="0"/>
        <v>4.088</v>
      </c>
      <c r="D36" s="7" t="s">
        <v>0</v>
      </c>
      <c r="E36" s="7">
        <v>0.675</v>
      </c>
      <c r="F36" s="7" t="s">
        <v>0</v>
      </c>
      <c r="G36" s="7" t="s">
        <v>0</v>
      </c>
      <c r="H36" s="7" t="s">
        <v>0</v>
      </c>
      <c r="I36" s="7">
        <v>3.413</v>
      </c>
      <c r="J36" s="7" t="s">
        <v>0</v>
      </c>
    </row>
    <row r="37" spans="1:10" ht="12.75">
      <c r="A37" s="8">
        <v>1997</v>
      </c>
      <c r="B37" s="6" t="s">
        <v>25</v>
      </c>
      <c r="C37" s="7">
        <f t="shared" si="0"/>
        <v>120.218</v>
      </c>
      <c r="D37" s="10">
        <v>0.286</v>
      </c>
      <c r="E37" s="7">
        <v>81.71</v>
      </c>
      <c r="F37" s="7" t="s">
        <v>0</v>
      </c>
      <c r="G37" s="7" t="s">
        <v>0</v>
      </c>
      <c r="H37" s="7">
        <v>26.278</v>
      </c>
      <c r="I37" s="7">
        <v>11.944</v>
      </c>
      <c r="J37" s="7" t="s">
        <v>0</v>
      </c>
    </row>
    <row r="38" spans="1:10" ht="12.75">
      <c r="A38" s="8">
        <v>1997</v>
      </c>
      <c r="B38" s="6" t="s">
        <v>26</v>
      </c>
      <c r="C38" s="7">
        <f aca="true" t="shared" si="1" ref="C38:C70">SUM(D38:J38)</f>
        <v>612.256</v>
      </c>
      <c r="D38" s="7">
        <v>66.01</v>
      </c>
      <c r="E38" s="7">
        <v>493.82</v>
      </c>
      <c r="F38" s="7" t="s">
        <v>0</v>
      </c>
      <c r="G38" s="7" t="s">
        <v>0</v>
      </c>
      <c r="H38" s="7" t="s">
        <v>0</v>
      </c>
      <c r="I38" s="7">
        <v>11.944</v>
      </c>
      <c r="J38" s="7">
        <v>40.482</v>
      </c>
    </row>
    <row r="39" spans="1:10" ht="12.75">
      <c r="A39" s="8">
        <v>1997</v>
      </c>
      <c r="B39" s="6" t="s">
        <v>27</v>
      </c>
      <c r="C39" s="7">
        <f t="shared" si="1"/>
        <v>3098.0370000000003</v>
      </c>
      <c r="D39" s="7">
        <v>946.96</v>
      </c>
      <c r="E39" s="7">
        <v>1742.314</v>
      </c>
      <c r="F39" s="7">
        <v>24.44</v>
      </c>
      <c r="G39" s="7" t="s">
        <v>0</v>
      </c>
      <c r="H39" s="7">
        <v>7.884</v>
      </c>
      <c r="I39" s="7">
        <v>164.761</v>
      </c>
      <c r="J39" s="7">
        <v>211.678</v>
      </c>
    </row>
    <row r="40" spans="1:10" ht="12.75">
      <c r="A40" s="8">
        <v>1997</v>
      </c>
      <c r="B40" s="6" t="s">
        <v>28</v>
      </c>
      <c r="C40" s="7">
        <f t="shared" si="1"/>
        <v>12538.642000000002</v>
      </c>
      <c r="D40" s="7">
        <v>4712.621</v>
      </c>
      <c r="E40" s="7">
        <v>4829.082</v>
      </c>
      <c r="F40" s="7">
        <v>572.671</v>
      </c>
      <c r="G40" s="7">
        <v>1084.365</v>
      </c>
      <c r="H40" s="7">
        <v>126.467</v>
      </c>
      <c r="I40" s="7">
        <v>1100.488</v>
      </c>
      <c r="J40" s="7">
        <v>112.948</v>
      </c>
    </row>
    <row r="41" spans="1:10" ht="12.75">
      <c r="A41" s="8">
        <v>1997</v>
      </c>
      <c r="B41" s="6" t="s">
        <v>29</v>
      </c>
      <c r="C41" s="7">
        <f t="shared" si="1"/>
        <v>3837.8400000000006</v>
      </c>
      <c r="D41" s="7">
        <v>1456.203</v>
      </c>
      <c r="E41" s="7">
        <v>1260.909</v>
      </c>
      <c r="F41" s="7">
        <v>77.063</v>
      </c>
      <c r="G41" s="7">
        <v>214.139</v>
      </c>
      <c r="H41" s="7">
        <v>47.858</v>
      </c>
      <c r="I41" s="7">
        <v>773.82</v>
      </c>
      <c r="J41" s="7">
        <v>7.848</v>
      </c>
    </row>
    <row r="42" spans="1:10" ht="12.75">
      <c r="A42" s="8">
        <v>1997</v>
      </c>
      <c r="B42" s="6" t="s">
        <v>30</v>
      </c>
      <c r="C42" s="7">
        <f t="shared" si="1"/>
        <v>3169.1020000000003</v>
      </c>
      <c r="D42" s="7">
        <v>37.943</v>
      </c>
      <c r="E42" s="7">
        <v>1223.4</v>
      </c>
      <c r="F42" s="7">
        <v>185.337</v>
      </c>
      <c r="G42" s="7">
        <v>178.491</v>
      </c>
      <c r="H42" s="7">
        <v>43.199</v>
      </c>
      <c r="I42" s="7">
        <v>1497.837</v>
      </c>
      <c r="J42" s="7">
        <v>2.895</v>
      </c>
    </row>
    <row r="43" spans="1:10" ht="12.75">
      <c r="A43" s="8">
        <v>1997</v>
      </c>
      <c r="B43" s="6" t="s">
        <v>31</v>
      </c>
      <c r="C43" s="7">
        <f t="shared" si="1"/>
        <v>71.348</v>
      </c>
      <c r="D43" s="7" t="s">
        <v>0</v>
      </c>
      <c r="E43" s="7">
        <v>69.298</v>
      </c>
      <c r="F43" s="7">
        <v>2.05</v>
      </c>
      <c r="G43" s="7" t="s">
        <v>0</v>
      </c>
      <c r="H43" s="7" t="s">
        <v>0</v>
      </c>
      <c r="I43" s="7" t="s">
        <v>0</v>
      </c>
      <c r="J43" s="7" t="s">
        <v>0</v>
      </c>
    </row>
    <row r="44" spans="1:10" ht="12.75">
      <c r="A44" s="8">
        <v>1997</v>
      </c>
      <c r="B44" s="6" t="s">
        <v>32</v>
      </c>
      <c r="C44" s="7">
        <f t="shared" si="1"/>
        <v>153.297</v>
      </c>
      <c r="D44" s="7" t="s">
        <v>0</v>
      </c>
      <c r="E44" s="7">
        <v>89.806</v>
      </c>
      <c r="F44" s="7" t="s">
        <v>0</v>
      </c>
      <c r="G44" s="10">
        <v>0.355</v>
      </c>
      <c r="H44" s="7" t="s">
        <v>0</v>
      </c>
      <c r="I44" s="7">
        <v>63.136</v>
      </c>
      <c r="J44" s="7" t="s">
        <v>0</v>
      </c>
    </row>
    <row r="45" spans="1:10" ht="12.75">
      <c r="A45" s="8">
        <v>1997</v>
      </c>
      <c r="B45" s="6" t="s">
        <v>33</v>
      </c>
      <c r="C45" s="7">
        <f t="shared" si="1"/>
        <v>1.36</v>
      </c>
      <c r="D45" s="7" t="s">
        <v>0</v>
      </c>
      <c r="E45" s="7">
        <v>1.36</v>
      </c>
      <c r="F45" s="7" t="s">
        <v>0</v>
      </c>
      <c r="G45" s="7" t="s">
        <v>0</v>
      </c>
      <c r="H45" s="7" t="s">
        <v>0</v>
      </c>
      <c r="I45" s="7" t="s">
        <v>0</v>
      </c>
      <c r="J45" s="7" t="s">
        <v>0</v>
      </c>
    </row>
    <row r="46" spans="1:10" ht="12.75">
      <c r="A46" s="5">
        <v>1998</v>
      </c>
      <c r="B46" s="6" t="s">
        <v>24</v>
      </c>
      <c r="C46" s="7">
        <f t="shared" si="1"/>
        <v>8.101</v>
      </c>
      <c r="D46" s="7" t="s">
        <v>0</v>
      </c>
      <c r="E46" s="7">
        <v>0.882</v>
      </c>
      <c r="F46" s="7" t="s">
        <v>0</v>
      </c>
      <c r="G46" s="7" t="s">
        <v>0</v>
      </c>
      <c r="H46" s="7" t="s">
        <v>0</v>
      </c>
      <c r="I46" s="7">
        <v>7.219</v>
      </c>
      <c r="J46" s="7" t="s">
        <v>0</v>
      </c>
    </row>
    <row r="47" spans="1:10" ht="12.75">
      <c r="A47" s="5">
        <v>1998</v>
      </c>
      <c r="B47" s="6" t="s">
        <v>25</v>
      </c>
      <c r="C47" s="7">
        <f t="shared" si="1"/>
        <v>215.53</v>
      </c>
      <c r="D47" s="7">
        <v>3.413</v>
      </c>
      <c r="E47" s="7">
        <v>72.236</v>
      </c>
      <c r="F47" s="7" t="s">
        <v>0</v>
      </c>
      <c r="G47" s="7" t="s">
        <v>0</v>
      </c>
      <c r="H47" s="7">
        <v>17.162</v>
      </c>
      <c r="I47" s="7">
        <v>122.719</v>
      </c>
      <c r="J47" s="7" t="s">
        <v>0</v>
      </c>
    </row>
    <row r="48" spans="1:10" ht="12.75">
      <c r="A48" s="5">
        <v>1998</v>
      </c>
      <c r="B48" s="6" t="s">
        <v>26</v>
      </c>
      <c r="C48" s="7">
        <f t="shared" si="1"/>
        <v>568.1310000000001</v>
      </c>
      <c r="D48" s="7">
        <v>50.99</v>
      </c>
      <c r="E48" s="7">
        <v>452.012</v>
      </c>
      <c r="F48" s="7" t="s">
        <v>0</v>
      </c>
      <c r="G48" s="7" t="s">
        <v>0</v>
      </c>
      <c r="H48" s="7" t="s">
        <v>0</v>
      </c>
      <c r="I48" s="7">
        <v>62.472</v>
      </c>
      <c r="J48" s="7">
        <v>2.657</v>
      </c>
    </row>
    <row r="49" spans="1:10" ht="12.75">
      <c r="A49" s="5">
        <v>1998</v>
      </c>
      <c r="B49" s="6" t="s">
        <v>27</v>
      </c>
      <c r="C49" s="7">
        <f t="shared" si="1"/>
        <v>3310.603</v>
      </c>
      <c r="D49" s="7">
        <v>1167.67</v>
      </c>
      <c r="E49" s="7">
        <v>1601.435</v>
      </c>
      <c r="F49" s="7">
        <v>17.92</v>
      </c>
      <c r="G49" s="10">
        <v>0.025</v>
      </c>
      <c r="H49" s="7">
        <v>5.149</v>
      </c>
      <c r="I49" s="7">
        <v>374.962</v>
      </c>
      <c r="J49" s="7">
        <v>143.442</v>
      </c>
    </row>
    <row r="50" spans="1:10" ht="12.75">
      <c r="A50" s="5">
        <v>1998</v>
      </c>
      <c r="B50" s="6" t="s">
        <v>28</v>
      </c>
      <c r="C50" s="7">
        <f t="shared" si="1"/>
        <v>11889.526000000002</v>
      </c>
      <c r="D50" s="7">
        <v>5274.42</v>
      </c>
      <c r="E50" s="7">
        <v>4871.144</v>
      </c>
      <c r="F50" s="7">
        <v>582.993</v>
      </c>
      <c r="G50" s="7">
        <v>185.231</v>
      </c>
      <c r="H50" s="7">
        <v>56.772</v>
      </c>
      <c r="I50" s="7">
        <v>814.896</v>
      </c>
      <c r="J50" s="7">
        <v>104.07</v>
      </c>
    </row>
    <row r="51" spans="1:10" ht="12.75">
      <c r="A51" s="5">
        <v>1998</v>
      </c>
      <c r="B51" s="6" t="s">
        <v>29</v>
      </c>
      <c r="C51" s="7">
        <f t="shared" si="1"/>
        <v>2656.4170000000004</v>
      </c>
      <c r="D51" s="7">
        <v>868.994</v>
      </c>
      <c r="E51" s="7">
        <v>1132.031</v>
      </c>
      <c r="F51" s="7">
        <v>92.107</v>
      </c>
      <c r="G51" s="7">
        <v>40.666</v>
      </c>
      <c r="H51" s="7">
        <v>54.738</v>
      </c>
      <c r="I51" s="7">
        <v>456.965</v>
      </c>
      <c r="J51" s="7">
        <v>10.916</v>
      </c>
    </row>
    <row r="52" spans="1:10" ht="12.75">
      <c r="A52" s="5">
        <v>1998</v>
      </c>
      <c r="B52" s="6" t="s">
        <v>30</v>
      </c>
      <c r="C52" s="7">
        <f t="shared" si="1"/>
        <v>2503.747</v>
      </c>
      <c r="D52" s="7">
        <v>40.728</v>
      </c>
      <c r="E52" s="7">
        <v>919.177</v>
      </c>
      <c r="F52" s="7">
        <v>178.712</v>
      </c>
      <c r="G52" s="7">
        <v>3.249</v>
      </c>
      <c r="H52" s="7">
        <v>51.738</v>
      </c>
      <c r="I52" s="7">
        <v>1307.831</v>
      </c>
      <c r="J52" s="7">
        <v>2.312</v>
      </c>
    </row>
    <row r="53" spans="1:10" ht="12.75">
      <c r="A53" s="5">
        <v>1998</v>
      </c>
      <c r="B53" s="6" t="s">
        <v>31</v>
      </c>
      <c r="C53" s="7">
        <f t="shared" si="1"/>
        <v>70.07</v>
      </c>
      <c r="D53" s="7" t="s">
        <v>0</v>
      </c>
      <c r="E53" s="7">
        <v>65.707</v>
      </c>
      <c r="F53" s="7">
        <v>4.363</v>
      </c>
      <c r="G53" s="7" t="s">
        <v>0</v>
      </c>
      <c r="H53" s="7" t="s">
        <v>0</v>
      </c>
      <c r="I53" s="7" t="s">
        <v>0</v>
      </c>
      <c r="J53" s="7" t="s">
        <v>0</v>
      </c>
    </row>
    <row r="54" spans="1:10" ht="12.75">
      <c r="A54" s="5">
        <v>1998</v>
      </c>
      <c r="B54" s="6" t="s">
        <v>32</v>
      </c>
      <c r="C54" s="7">
        <f t="shared" si="1"/>
        <v>90.913</v>
      </c>
      <c r="D54" s="7" t="s">
        <v>0</v>
      </c>
      <c r="E54" s="7">
        <v>90.913</v>
      </c>
      <c r="F54" s="7" t="s">
        <v>0</v>
      </c>
      <c r="G54" s="7" t="s">
        <v>0</v>
      </c>
      <c r="H54" s="7" t="s">
        <v>0</v>
      </c>
      <c r="I54" s="7" t="s">
        <v>0</v>
      </c>
      <c r="J54" s="7" t="s">
        <v>0</v>
      </c>
    </row>
    <row r="55" spans="1:10" ht="12.75">
      <c r="A55" s="5">
        <v>1998</v>
      </c>
      <c r="B55" s="6" t="s">
        <v>33</v>
      </c>
      <c r="C55" s="7">
        <f t="shared" si="1"/>
        <v>2.176</v>
      </c>
      <c r="D55" s="7" t="s">
        <v>0</v>
      </c>
      <c r="E55" s="7">
        <v>2.176</v>
      </c>
      <c r="F55" s="7" t="s">
        <v>0</v>
      </c>
      <c r="G55" s="7" t="s">
        <v>0</v>
      </c>
      <c r="H55" s="7" t="s">
        <v>0</v>
      </c>
      <c r="I55" s="7" t="s">
        <v>0</v>
      </c>
      <c r="J55" s="7" t="s">
        <v>0</v>
      </c>
    </row>
    <row r="56" spans="1:10" ht="12.75">
      <c r="A56" s="5">
        <v>1999</v>
      </c>
      <c r="B56" s="6" t="s">
        <v>24</v>
      </c>
      <c r="C56" s="7">
        <f t="shared" si="1"/>
        <v>10.544</v>
      </c>
      <c r="D56" s="7" t="s">
        <v>0</v>
      </c>
      <c r="E56" s="7">
        <v>1.134</v>
      </c>
      <c r="F56" s="7" t="s">
        <v>0</v>
      </c>
      <c r="G56" s="7" t="s">
        <v>0</v>
      </c>
      <c r="H56" s="7">
        <v>9.41</v>
      </c>
      <c r="I56" s="7" t="s">
        <v>0</v>
      </c>
      <c r="J56" s="7" t="s">
        <v>0</v>
      </c>
    </row>
    <row r="57" spans="1:10" ht="12.75">
      <c r="A57" s="5">
        <v>1999</v>
      </c>
      <c r="B57" s="6" t="s">
        <v>25</v>
      </c>
      <c r="C57" s="7">
        <f t="shared" si="1"/>
        <v>226.76399999999998</v>
      </c>
      <c r="D57" s="7" t="s">
        <v>0</v>
      </c>
      <c r="E57" s="7">
        <v>83.911</v>
      </c>
      <c r="F57" s="7" t="s">
        <v>0</v>
      </c>
      <c r="G57" s="7" t="s">
        <v>0</v>
      </c>
      <c r="H57" s="7">
        <v>37.64</v>
      </c>
      <c r="I57" s="7">
        <v>82.031</v>
      </c>
      <c r="J57" s="7">
        <v>23.182</v>
      </c>
    </row>
    <row r="58" spans="1:10" ht="12.75">
      <c r="A58" s="5">
        <v>1999</v>
      </c>
      <c r="B58" s="6" t="s">
        <v>26</v>
      </c>
      <c r="C58" s="7">
        <f t="shared" si="1"/>
        <v>571.911</v>
      </c>
      <c r="D58" s="7">
        <v>69.13</v>
      </c>
      <c r="E58" s="7">
        <v>377.998</v>
      </c>
      <c r="F58" s="7" t="s">
        <v>0</v>
      </c>
      <c r="G58" s="7" t="s">
        <v>0</v>
      </c>
      <c r="H58" s="7" t="s">
        <v>0</v>
      </c>
      <c r="I58" s="7">
        <v>82.031</v>
      </c>
      <c r="J58" s="7">
        <v>42.752</v>
      </c>
    </row>
    <row r="59" spans="1:10" ht="12.75">
      <c r="A59" s="5">
        <v>1999</v>
      </c>
      <c r="B59" s="6" t="s">
        <v>27</v>
      </c>
      <c r="C59" s="7">
        <f t="shared" si="1"/>
        <v>3792.4010000000003</v>
      </c>
      <c r="D59" s="7">
        <v>1389.096</v>
      </c>
      <c r="E59" s="7">
        <v>1709.915</v>
      </c>
      <c r="F59" s="7">
        <v>2.8</v>
      </c>
      <c r="G59" s="10">
        <v>0.013</v>
      </c>
      <c r="H59" s="7">
        <v>28.23</v>
      </c>
      <c r="I59" s="7">
        <v>330.595</v>
      </c>
      <c r="J59" s="7">
        <v>331.752</v>
      </c>
    </row>
    <row r="60" spans="1:10" ht="12.75">
      <c r="A60" s="5">
        <v>1999</v>
      </c>
      <c r="B60" s="6" t="s">
        <v>28</v>
      </c>
      <c r="C60" s="7">
        <f t="shared" si="1"/>
        <v>13178.0784</v>
      </c>
      <c r="D60" s="7">
        <v>4842.8714</v>
      </c>
      <c r="E60" s="7">
        <v>5882.897</v>
      </c>
      <c r="F60" s="7">
        <v>680.818</v>
      </c>
      <c r="G60" s="7">
        <v>335.407</v>
      </c>
      <c r="H60" s="7">
        <v>341.829</v>
      </c>
      <c r="I60" s="7">
        <v>943.957</v>
      </c>
      <c r="J60" s="7">
        <v>150.299</v>
      </c>
    </row>
    <row r="61" spans="1:10" ht="12.75">
      <c r="A61" s="5">
        <v>1999</v>
      </c>
      <c r="B61" s="6" t="s">
        <v>29</v>
      </c>
      <c r="C61" s="7">
        <f t="shared" si="1"/>
        <v>3189.2810000000004</v>
      </c>
      <c r="D61" s="7">
        <v>957.678</v>
      </c>
      <c r="E61" s="7">
        <v>1192.789</v>
      </c>
      <c r="F61" s="7">
        <v>77.683</v>
      </c>
      <c r="G61" s="7">
        <v>67.043</v>
      </c>
      <c r="H61" s="7">
        <v>45.568</v>
      </c>
      <c r="I61" s="7">
        <v>837.332</v>
      </c>
      <c r="J61" s="7">
        <v>11.188</v>
      </c>
    </row>
    <row r="62" spans="1:10" ht="12.75">
      <c r="A62" s="5">
        <v>1999</v>
      </c>
      <c r="B62" s="6" t="s">
        <v>30</v>
      </c>
      <c r="C62" s="7">
        <f t="shared" si="1"/>
        <v>2016.764</v>
      </c>
      <c r="D62" s="7">
        <v>16.827</v>
      </c>
      <c r="E62" s="7">
        <v>995.966</v>
      </c>
      <c r="F62" s="7">
        <v>129.116</v>
      </c>
      <c r="G62" s="7">
        <v>4.436</v>
      </c>
      <c r="H62" s="7">
        <v>45.533</v>
      </c>
      <c r="I62" s="7">
        <v>822.549</v>
      </c>
      <c r="J62" s="7">
        <v>2.337</v>
      </c>
    </row>
    <row r="63" spans="1:10" ht="12.75">
      <c r="A63" s="5">
        <v>1999</v>
      </c>
      <c r="B63" s="6" t="s">
        <v>31</v>
      </c>
      <c r="C63" s="7">
        <f t="shared" si="1"/>
        <v>76.06</v>
      </c>
      <c r="D63" s="7" t="s">
        <v>0</v>
      </c>
      <c r="E63" s="7">
        <v>72.596</v>
      </c>
      <c r="F63" s="7">
        <v>3.464</v>
      </c>
      <c r="G63" s="7" t="s">
        <v>0</v>
      </c>
      <c r="H63" s="7" t="s">
        <v>0</v>
      </c>
      <c r="I63" s="7" t="s">
        <v>0</v>
      </c>
      <c r="J63" s="7" t="s">
        <v>0</v>
      </c>
    </row>
    <row r="64" spans="1:10" ht="12.75">
      <c r="A64" s="5">
        <v>1999</v>
      </c>
      <c r="B64" s="6" t="s">
        <v>32</v>
      </c>
      <c r="C64" s="7">
        <f t="shared" si="1"/>
        <v>116.642</v>
      </c>
      <c r="D64" s="7" t="s">
        <v>0</v>
      </c>
      <c r="E64" s="7">
        <v>116.548</v>
      </c>
      <c r="F64" s="7" t="s">
        <v>0</v>
      </c>
      <c r="G64" s="10">
        <v>0.094</v>
      </c>
      <c r="H64" s="7" t="s">
        <v>0</v>
      </c>
      <c r="I64" s="7" t="s">
        <v>0</v>
      </c>
      <c r="J64" s="7" t="s">
        <v>0</v>
      </c>
    </row>
    <row r="65" spans="1:10" ht="12.75">
      <c r="A65" s="5">
        <v>1999</v>
      </c>
      <c r="B65" s="6" t="s">
        <v>33</v>
      </c>
      <c r="C65" s="7">
        <f t="shared" si="1"/>
        <v>0</v>
      </c>
      <c r="D65" s="7" t="s">
        <v>0</v>
      </c>
      <c r="E65" s="7" t="s">
        <v>0</v>
      </c>
      <c r="F65" s="7" t="s">
        <v>0</v>
      </c>
      <c r="G65" s="7" t="s">
        <v>0</v>
      </c>
      <c r="H65" s="7" t="s">
        <v>0</v>
      </c>
      <c r="I65" s="7" t="s">
        <v>0</v>
      </c>
      <c r="J65" s="7" t="s">
        <v>0</v>
      </c>
    </row>
    <row r="66" spans="1:10" ht="12.75">
      <c r="A66" s="8">
        <v>2000</v>
      </c>
      <c r="B66" s="6" t="s">
        <v>24</v>
      </c>
      <c r="C66" s="7">
        <f t="shared" si="1"/>
        <v>14.659</v>
      </c>
      <c r="D66" s="7" t="s">
        <v>0</v>
      </c>
      <c r="E66" s="7">
        <v>1.17</v>
      </c>
      <c r="F66" s="7" t="s">
        <v>0</v>
      </c>
      <c r="G66" s="7" t="s">
        <v>0</v>
      </c>
      <c r="H66" s="7">
        <v>13.489</v>
      </c>
      <c r="I66" s="7" t="s">
        <v>0</v>
      </c>
      <c r="J66" s="7" t="s">
        <v>0</v>
      </c>
    </row>
    <row r="67" spans="1:10" ht="12.75">
      <c r="A67" s="8">
        <v>2000</v>
      </c>
      <c r="B67" s="6" t="s">
        <v>25</v>
      </c>
      <c r="C67" s="7">
        <f t="shared" si="1"/>
        <v>236.83499999999998</v>
      </c>
      <c r="D67" s="7" t="s">
        <v>0</v>
      </c>
      <c r="E67" s="7">
        <v>74.192</v>
      </c>
      <c r="F67" s="7" t="s">
        <v>0</v>
      </c>
      <c r="G67" s="7" t="s">
        <v>0</v>
      </c>
      <c r="H67" s="7">
        <v>27.105</v>
      </c>
      <c r="I67" s="7">
        <v>127.103</v>
      </c>
      <c r="J67" s="7">
        <v>8.435</v>
      </c>
    </row>
    <row r="68" spans="1:10" ht="12.75">
      <c r="A68" s="8">
        <v>2000</v>
      </c>
      <c r="B68" s="6" t="s">
        <v>33</v>
      </c>
      <c r="C68" s="7">
        <f>SUM(D68:J68)</f>
        <v>0.861</v>
      </c>
      <c r="D68" s="7" t="s">
        <v>0</v>
      </c>
      <c r="E68" s="7">
        <v>0.861</v>
      </c>
      <c r="F68" s="7" t="s">
        <v>0</v>
      </c>
      <c r="G68" s="7" t="s">
        <v>0</v>
      </c>
      <c r="H68" s="7" t="s">
        <v>0</v>
      </c>
      <c r="I68" s="7" t="s">
        <v>0</v>
      </c>
      <c r="J68" s="7" t="s">
        <v>0</v>
      </c>
    </row>
    <row r="69" spans="1:10" ht="12.75">
      <c r="A69" s="8">
        <v>2000</v>
      </c>
      <c r="B69" s="6" t="s">
        <v>26</v>
      </c>
      <c r="C69" s="7">
        <f t="shared" si="1"/>
        <v>685.3969999999999</v>
      </c>
      <c r="D69" s="7">
        <v>111.98</v>
      </c>
      <c r="E69" s="7">
        <v>376.451</v>
      </c>
      <c r="F69" s="7" t="s">
        <v>0</v>
      </c>
      <c r="G69" s="7" t="s">
        <v>0</v>
      </c>
      <c r="H69" s="7">
        <v>25.651</v>
      </c>
      <c r="I69" s="7">
        <v>145.717</v>
      </c>
      <c r="J69" s="7">
        <v>25.598</v>
      </c>
    </row>
    <row r="70" spans="1:10" ht="12.75">
      <c r="A70" s="8">
        <v>2000</v>
      </c>
      <c r="B70" s="6" t="s">
        <v>27</v>
      </c>
      <c r="C70" s="7">
        <f t="shared" si="1"/>
        <v>3624.3650000000002</v>
      </c>
      <c r="D70" s="7">
        <v>1245.67</v>
      </c>
      <c r="E70" s="7">
        <v>1728.065</v>
      </c>
      <c r="F70" s="7">
        <v>25.02</v>
      </c>
      <c r="G70" s="10">
        <v>0.013</v>
      </c>
      <c r="H70" s="7">
        <v>27.748</v>
      </c>
      <c r="I70" s="7">
        <v>315.344</v>
      </c>
      <c r="J70" s="7">
        <v>282.505</v>
      </c>
    </row>
    <row r="71" spans="1:10" ht="12.75">
      <c r="A71" s="8">
        <v>2000</v>
      </c>
      <c r="B71" s="6" t="s">
        <v>28</v>
      </c>
      <c r="C71" s="7">
        <f aca="true" t="shared" si="2" ref="C71:C102">SUM(D71:J71)</f>
        <v>12774.433</v>
      </c>
      <c r="D71" s="7">
        <v>3949.99</v>
      </c>
      <c r="E71" s="7">
        <v>6456.998</v>
      </c>
      <c r="F71" s="7">
        <v>680.067</v>
      </c>
      <c r="G71" s="7">
        <v>58.542</v>
      </c>
      <c r="H71" s="7">
        <v>351.638</v>
      </c>
      <c r="I71" s="7">
        <v>1134.235</v>
      </c>
      <c r="J71" s="7">
        <v>142.963</v>
      </c>
    </row>
    <row r="72" spans="1:10" ht="12.75">
      <c r="A72" s="8">
        <v>2000</v>
      </c>
      <c r="B72" s="6" t="s">
        <v>29</v>
      </c>
      <c r="C72" s="7">
        <f t="shared" si="2"/>
        <v>4179.728</v>
      </c>
      <c r="D72" s="7">
        <v>2205.154</v>
      </c>
      <c r="E72" s="7">
        <v>1312.249</v>
      </c>
      <c r="F72" s="7">
        <v>88.687</v>
      </c>
      <c r="G72" s="7">
        <v>17.298</v>
      </c>
      <c r="H72" s="7">
        <v>100.12</v>
      </c>
      <c r="I72" s="7">
        <v>438.493</v>
      </c>
      <c r="J72" s="7">
        <v>17.727</v>
      </c>
    </row>
    <row r="73" spans="1:10" ht="12.75">
      <c r="A73" s="8">
        <v>2000</v>
      </c>
      <c r="B73" s="6" t="s">
        <v>30</v>
      </c>
      <c r="C73" s="7">
        <f t="shared" si="2"/>
        <v>2678.4249999999997</v>
      </c>
      <c r="D73" s="7">
        <v>532.677</v>
      </c>
      <c r="E73" s="7">
        <v>1215.7</v>
      </c>
      <c r="F73" s="7">
        <v>110.385</v>
      </c>
      <c r="G73" s="7">
        <v>4.974</v>
      </c>
      <c r="H73" s="7">
        <v>54.497</v>
      </c>
      <c r="I73" s="7">
        <v>759.869</v>
      </c>
      <c r="J73" s="10">
        <v>0.323</v>
      </c>
    </row>
    <row r="74" spans="1:10" ht="12.75">
      <c r="A74" s="8">
        <v>2000</v>
      </c>
      <c r="B74" s="6" t="s">
        <v>31</v>
      </c>
      <c r="C74" s="7">
        <f t="shared" si="2"/>
        <v>82.864</v>
      </c>
      <c r="D74" s="7" t="s">
        <v>0</v>
      </c>
      <c r="E74" s="7">
        <v>80.092</v>
      </c>
      <c r="F74" s="7">
        <v>2.772</v>
      </c>
      <c r="G74" s="7" t="s">
        <v>0</v>
      </c>
      <c r="H74" s="7" t="s">
        <v>0</v>
      </c>
      <c r="I74" s="7" t="s">
        <v>0</v>
      </c>
      <c r="J74" s="7" t="s">
        <v>0</v>
      </c>
    </row>
    <row r="75" spans="1:10" ht="12.75">
      <c r="A75" s="8">
        <v>2000</v>
      </c>
      <c r="B75" s="6" t="s">
        <v>32</v>
      </c>
      <c r="C75" s="7">
        <f t="shared" si="2"/>
        <v>159.257</v>
      </c>
      <c r="D75" s="7" t="s">
        <v>0</v>
      </c>
      <c r="E75" s="7">
        <v>159.163</v>
      </c>
      <c r="F75" s="7" t="s">
        <v>0</v>
      </c>
      <c r="G75" s="10">
        <v>0.094</v>
      </c>
      <c r="H75" s="7" t="s">
        <v>0</v>
      </c>
      <c r="I75" s="7" t="s">
        <v>0</v>
      </c>
      <c r="J75" s="7" t="s">
        <v>0</v>
      </c>
    </row>
    <row r="76" spans="1:10" ht="12.75">
      <c r="A76" s="8">
        <v>2001</v>
      </c>
      <c r="B76" s="6" t="s">
        <v>24</v>
      </c>
      <c r="C76" s="7">
        <f t="shared" si="2"/>
        <v>26.646</v>
      </c>
      <c r="D76" s="7" t="s">
        <v>0</v>
      </c>
      <c r="E76" s="7">
        <v>1.379</v>
      </c>
      <c r="F76" s="7" t="s">
        <v>0</v>
      </c>
      <c r="G76" s="7" t="s">
        <v>0</v>
      </c>
      <c r="H76" s="7" t="s">
        <v>0</v>
      </c>
      <c r="I76" s="7">
        <v>25.267</v>
      </c>
      <c r="J76" s="7" t="s">
        <v>0</v>
      </c>
    </row>
    <row r="77" spans="1:10" ht="12.75">
      <c r="A77" s="8">
        <v>2001</v>
      </c>
      <c r="B77" s="6" t="s">
        <v>25</v>
      </c>
      <c r="C77" s="7">
        <f t="shared" si="2"/>
        <v>287.058</v>
      </c>
      <c r="D77" s="7" t="s">
        <v>0</v>
      </c>
      <c r="E77" s="7">
        <v>49.494</v>
      </c>
      <c r="F77" s="7">
        <v>0.913</v>
      </c>
      <c r="G77" s="7" t="s">
        <v>0</v>
      </c>
      <c r="H77" s="7">
        <v>30.718</v>
      </c>
      <c r="I77" s="7">
        <v>186.151</v>
      </c>
      <c r="J77" s="7">
        <v>19.782</v>
      </c>
    </row>
    <row r="78" spans="1:10" ht="12.75">
      <c r="A78" s="8">
        <v>2001</v>
      </c>
      <c r="B78" s="6" t="s">
        <v>33</v>
      </c>
      <c r="C78" s="7">
        <f>SUM(D78:J78)</f>
        <v>4.944</v>
      </c>
      <c r="D78" s="7" t="s">
        <v>0</v>
      </c>
      <c r="E78" s="7">
        <v>4.944</v>
      </c>
      <c r="F78" s="7" t="s">
        <v>0</v>
      </c>
      <c r="G78" s="7" t="s">
        <v>0</v>
      </c>
      <c r="H78" s="7" t="s">
        <v>0</v>
      </c>
      <c r="I78" s="7" t="s">
        <v>0</v>
      </c>
      <c r="J78" s="7" t="s">
        <v>0</v>
      </c>
    </row>
    <row r="79" spans="1:10" ht="12.75">
      <c r="A79" s="8">
        <v>2001</v>
      </c>
      <c r="B79" s="6" t="s">
        <v>26</v>
      </c>
      <c r="C79" s="7">
        <f t="shared" si="2"/>
        <v>617.0669999999999</v>
      </c>
      <c r="D79" s="7">
        <v>70.648</v>
      </c>
      <c r="E79" s="7">
        <v>375.489</v>
      </c>
      <c r="F79" s="7">
        <v>0.913</v>
      </c>
      <c r="G79" s="7" t="s">
        <v>0</v>
      </c>
      <c r="H79" s="7" t="s">
        <v>0</v>
      </c>
      <c r="I79" s="7">
        <v>144.57</v>
      </c>
      <c r="J79" s="7">
        <v>25.447</v>
      </c>
    </row>
    <row r="80" spans="1:10" ht="12.75">
      <c r="A80" s="8">
        <v>2001</v>
      </c>
      <c r="B80" s="6" t="s">
        <v>27</v>
      </c>
      <c r="C80" s="7">
        <f t="shared" si="2"/>
        <v>3722.46</v>
      </c>
      <c r="D80" s="7">
        <v>1562.944</v>
      </c>
      <c r="E80" s="7">
        <v>1787.339</v>
      </c>
      <c r="F80" s="10">
        <v>0.221</v>
      </c>
      <c r="G80" s="10">
        <v>0.013</v>
      </c>
      <c r="H80" s="7" t="s">
        <v>0</v>
      </c>
      <c r="I80" s="7">
        <v>164.639</v>
      </c>
      <c r="J80" s="7">
        <v>207.304</v>
      </c>
    </row>
    <row r="81" spans="1:10" ht="12.75">
      <c r="A81" s="8">
        <v>2001</v>
      </c>
      <c r="B81" s="6" t="s">
        <v>28</v>
      </c>
      <c r="C81" s="7">
        <f t="shared" si="2"/>
        <v>13903.009</v>
      </c>
      <c r="D81" s="7">
        <v>4273.523</v>
      </c>
      <c r="E81" s="7">
        <v>7044.189</v>
      </c>
      <c r="F81" s="7">
        <v>869.888</v>
      </c>
      <c r="G81" s="7">
        <v>40.96</v>
      </c>
      <c r="H81" s="7">
        <v>332.807</v>
      </c>
      <c r="I81" s="7">
        <v>1196.368</v>
      </c>
      <c r="J81" s="7">
        <v>145.274</v>
      </c>
    </row>
    <row r="82" spans="1:10" ht="12.75">
      <c r="A82" s="8">
        <v>2001</v>
      </c>
      <c r="B82" s="6" t="s">
        <v>29</v>
      </c>
      <c r="C82" s="7">
        <f t="shared" si="2"/>
        <v>4042.848</v>
      </c>
      <c r="D82" s="7">
        <v>2109.921</v>
      </c>
      <c r="E82" s="7">
        <v>1257.748</v>
      </c>
      <c r="F82" s="7">
        <v>65.641</v>
      </c>
      <c r="G82" s="7">
        <v>7.775</v>
      </c>
      <c r="H82" s="7">
        <v>43.068</v>
      </c>
      <c r="I82" s="7">
        <v>555.012</v>
      </c>
      <c r="J82" s="7">
        <v>3.683</v>
      </c>
    </row>
    <row r="83" spans="1:10" ht="12.75">
      <c r="A83" s="8">
        <v>2001</v>
      </c>
      <c r="B83" s="6" t="s">
        <v>30</v>
      </c>
      <c r="C83" s="7">
        <f t="shared" si="2"/>
        <v>2894.988</v>
      </c>
      <c r="D83" s="7">
        <v>641.786</v>
      </c>
      <c r="E83" s="7">
        <v>1256.562</v>
      </c>
      <c r="F83" s="7">
        <v>184.243</v>
      </c>
      <c r="G83" s="7">
        <v>4.732</v>
      </c>
      <c r="H83" s="7">
        <v>57.928</v>
      </c>
      <c r="I83" s="7">
        <v>746.543</v>
      </c>
      <c r="J83" s="7">
        <v>3.194</v>
      </c>
    </row>
    <row r="84" spans="1:10" ht="12.75">
      <c r="A84" s="8">
        <v>2001</v>
      </c>
      <c r="B84" s="6" t="s">
        <v>31</v>
      </c>
      <c r="C84" s="7">
        <f t="shared" si="2"/>
        <v>48.443</v>
      </c>
      <c r="D84" s="7" t="s">
        <v>0</v>
      </c>
      <c r="E84" s="7">
        <v>46.629</v>
      </c>
      <c r="F84" s="7">
        <v>1.8</v>
      </c>
      <c r="G84" s="10">
        <v>0.014</v>
      </c>
      <c r="H84" s="7" t="s">
        <v>0</v>
      </c>
      <c r="I84" s="7" t="s">
        <v>0</v>
      </c>
      <c r="J84" s="7" t="s">
        <v>0</v>
      </c>
    </row>
    <row r="85" spans="1:10" ht="12.75">
      <c r="A85" s="8">
        <v>2001</v>
      </c>
      <c r="B85" s="6" t="s">
        <v>32</v>
      </c>
      <c r="C85" s="7">
        <f t="shared" si="2"/>
        <v>134.602</v>
      </c>
      <c r="D85" s="7" t="s">
        <v>0</v>
      </c>
      <c r="E85" s="7">
        <v>134.508</v>
      </c>
      <c r="F85" s="7" t="s">
        <v>0</v>
      </c>
      <c r="G85" s="10">
        <v>0.094</v>
      </c>
      <c r="H85" s="7" t="s">
        <v>0</v>
      </c>
      <c r="I85" s="7" t="s">
        <v>0</v>
      </c>
      <c r="J85" s="7" t="s">
        <v>0</v>
      </c>
    </row>
    <row r="86" spans="1:10" ht="12.75">
      <c r="A86" s="8">
        <v>2002</v>
      </c>
      <c r="B86" s="6" t="s">
        <v>24</v>
      </c>
      <c r="C86" s="7">
        <f t="shared" si="2"/>
        <v>50.629000000000005</v>
      </c>
      <c r="D86" s="7" t="s">
        <v>0</v>
      </c>
      <c r="E86" s="7">
        <v>1.119</v>
      </c>
      <c r="F86" s="7" t="s">
        <v>0</v>
      </c>
      <c r="G86" s="7" t="s">
        <v>0</v>
      </c>
      <c r="H86" s="7">
        <v>17.591</v>
      </c>
      <c r="I86" s="7">
        <v>31.919</v>
      </c>
      <c r="J86" s="7" t="s">
        <v>0</v>
      </c>
    </row>
    <row r="87" spans="1:10" ht="12.75">
      <c r="A87" s="8">
        <v>2002</v>
      </c>
      <c r="B87" s="6" t="s">
        <v>25</v>
      </c>
      <c r="C87" s="7">
        <f t="shared" si="2"/>
        <v>349.035</v>
      </c>
      <c r="D87" s="7" t="s">
        <v>0</v>
      </c>
      <c r="E87" s="7">
        <v>47.78</v>
      </c>
      <c r="F87" s="7" t="s">
        <v>0</v>
      </c>
      <c r="G87" s="7" t="s">
        <v>0</v>
      </c>
      <c r="H87" s="7">
        <v>38.473</v>
      </c>
      <c r="I87" s="7">
        <v>234.08</v>
      </c>
      <c r="J87" s="7">
        <v>28.702</v>
      </c>
    </row>
    <row r="88" spans="1:10" ht="12.75">
      <c r="A88" s="8">
        <v>2002</v>
      </c>
      <c r="B88" s="6" t="s">
        <v>33</v>
      </c>
      <c r="C88" s="7">
        <f>SUM(D88:J88)</f>
        <v>0.793</v>
      </c>
      <c r="D88" s="7" t="s">
        <v>0</v>
      </c>
      <c r="E88" s="7">
        <v>0.793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</row>
    <row r="89" spans="1:10" ht="12.75">
      <c r="A89" s="8">
        <v>2002</v>
      </c>
      <c r="B89" s="6" t="s">
        <v>26</v>
      </c>
      <c r="C89" s="7">
        <f t="shared" si="2"/>
        <v>523.788</v>
      </c>
      <c r="D89" s="7">
        <v>22.447</v>
      </c>
      <c r="E89" s="7">
        <v>357.978</v>
      </c>
      <c r="F89" s="7" t="s">
        <v>0</v>
      </c>
      <c r="G89" s="7" t="s">
        <v>0</v>
      </c>
      <c r="H89" s="7" t="s">
        <v>0</v>
      </c>
      <c r="I89" s="7">
        <v>106.415</v>
      </c>
      <c r="J89" s="7">
        <v>36.948</v>
      </c>
    </row>
    <row r="90" spans="1:10" ht="12.75">
      <c r="A90" s="8">
        <v>2002</v>
      </c>
      <c r="B90" s="6" t="s">
        <v>27</v>
      </c>
      <c r="C90" s="7">
        <f t="shared" si="2"/>
        <v>4052.165</v>
      </c>
      <c r="D90" s="7">
        <v>1613.826</v>
      </c>
      <c r="E90" s="7">
        <v>2000.113</v>
      </c>
      <c r="F90" s="7">
        <v>6.862</v>
      </c>
      <c r="G90" s="7">
        <v>3.933</v>
      </c>
      <c r="H90" s="7" t="s">
        <v>0</v>
      </c>
      <c r="I90" s="7">
        <v>177.932</v>
      </c>
      <c r="J90" s="7">
        <v>249.499</v>
      </c>
    </row>
    <row r="91" spans="1:10" ht="12.75">
      <c r="A91" s="8">
        <v>2002</v>
      </c>
      <c r="B91" s="6" t="s">
        <v>28</v>
      </c>
      <c r="C91" s="7">
        <f t="shared" si="2"/>
        <v>14666.713999999998</v>
      </c>
      <c r="D91" s="7">
        <v>4240.235</v>
      </c>
      <c r="E91" s="7">
        <v>7742.099</v>
      </c>
      <c r="F91" s="7">
        <v>1039.846</v>
      </c>
      <c r="G91" s="7">
        <v>116.741</v>
      </c>
      <c r="H91" s="7">
        <v>254.734</v>
      </c>
      <c r="I91" s="7">
        <v>1121.827</v>
      </c>
      <c r="J91" s="7">
        <v>151.232</v>
      </c>
    </row>
    <row r="92" spans="1:10" ht="12.75">
      <c r="A92" s="8">
        <v>2002</v>
      </c>
      <c r="B92" s="6" t="s">
        <v>29</v>
      </c>
      <c r="C92" s="7">
        <f t="shared" si="2"/>
        <v>3307.366</v>
      </c>
      <c r="D92" s="7">
        <v>1692.97</v>
      </c>
      <c r="E92" s="7">
        <v>1183.355</v>
      </c>
      <c r="F92" s="7">
        <v>86.29</v>
      </c>
      <c r="G92" s="7">
        <v>22.032</v>
      </c>
      <c r="H92" s="7" t="s">
        <v>0</v>
      </c>
      <c r="I92" s="7">
        <v>317.64</v>
      </c>
      <c r="J92" s="7">
        <v>5.079</v>
      </c>
    </row>
    <row r="93" spans="1:10" ht="12.75">
      <c r="A93" s="8">
        <v>2002</v>
      </c>
      <c r="B93" s="6" t="s">
        <v>30</v>
      </c>
      <c r="C93" s="7">
        <f t="shared" si="2"/>
        <v>2393.873</v>
      </c>
      <c r="D93" s="7">
        <v>387.214</v>
      </c>
      <c r="E93" s="7">
        <v>1086.756</v>
      </c>
      <c r="F93" s="7">
        <v>208.747</v>
      </c>
      <c r="G93" s="7">
        <v>8.537</v>
      </c>
      <c r="H93" s="7">
        <v>59.593</v>
      </c>
      <c r="I93" s="7">
        <v>637.489</v>
      </c>
      <c r="J93" s="7">
        <v>5.537</v>
      </c>
    </row>
    <row r="94" spans="1:10" ht="12.75">
      <c r="A94" s="8">
        <v>2002</v>
      </c>
      <c r="B94" s="6" t="s">
        <v>31</v>
      </c>
      <c r="C94" s="7">
        <f t="shared" si="2"/>
        <v>50.24099999999999</v>
      </c>
      <c r="D94" s="7" t="s">
        <v>0</v>
      </c>
      <c r="E94" s="7">
        <v>49.144</v>
      </c>
      <c r="F94" s="7">
        <v>1.05</v>
      </c>
      <c r="G94" s="10">
        <v>0.047</v>
      </c>
      <c r="H94" s="7" t="s">
        <v>0</v>
      </c>
      <c r="I94" s="7" t="s">
        <v>0</v>
      </c>
      <c r="J94" s="7" t="s">
        <v>0</v>
      </c>
    </row>
    <row r="95" spans="1:10" ht="12.75">
      <c r="A95" s="8">
        <v>2002</v>
      </c>
      <c r="B95" s="6" t="s">
        <v>32</v>
      </c>
      <c r="C95" s="7">
        <f t="shared" si="2"/>
        <v>96.235</v>
      </c>
      <c r="D95" s="7" t="s">
        <v>0</v>
      </c>
      <c r="E95" s="7">
        <v>96.226</v>
      </c>
      <c r="F95" s="7" t="s">
        <v>0</v>
      </c>
      <c r="G95" s="10">
        <v>0.009</v>
      </c>
      <c r="H95" s="7" t="s">
        <v>0</v>
      </c>
      <c r="I95" s="7" t="s">
        <v>0</v>
      </c>
      <c r="J95" s="7" t="s">
        <v>0</v>
      </c>
    </row>
    <row r="96" spans="1:10" ht="12.75">
      <c r="A96" s="8">
        <v>2003</v>
      </c>
      <c r="B96" s="6" t="s">
        <v>24</v>
      </c>
      <c r="C96" s="7">
        <f t="shared" si="2"/>
        <v>12.487</v>
      </c>
      <c r="D96" s="7" t="s">
        <v>0</v>
      </c>
      <c r="E96" s="7">
        <v>0.676</v>
      </c>
      <c r="F96" s="7" t="s">
        <v>0</v>
      </c>
      <c r="G96" s="7" t="s">
        <v>0</v>
      </c>
      <c r="H96" s="7" t="s">
        <v>0</v>
      </c>
      <c r="I96" s="7">
        <v>11.811</v>
      </c>
      <c r="J96" s="7" t="s">
        <v>0</v>
      </c>
    </row>
    <row r="97" spans="1:10" ht="12.75">
      <c r="A97" s="8">
        <v>2003</v>
      </c>
      <c r="B97" s="6" t="s">
        <v>25</v>
      </c>
      <c r="C97" s="7">
        <f t="shared" si="2"/>
        <v>387.42699999999996</v>
      </c>
      <c r="D97" s="7" t="s">
        <v>0</v>
      </c>
      <c r="E97" s="7">
        <v>38.865</v>
      </c>
      <c r="F97" s="7" t="s">
        <v>0</v>
      </c>
      <c r="G97" s="7" t="s">
        <v>0</v>
      </c>
      <c r="H97" s="7">
        <v>17.778</v>
      </c>
      <c r="I97" s="7">
        <v>324.426</v>
      </c>
      <c r="J97" s="7">
        <v>6.358</v>
      </c>
    </row>
    <row r="98" spans="1:10" ht="12.75">
      <c r="A98" s="8">
        <v>2003</v>
      </c>
      <c r="B98" s="6" t="s">
        <v>33</v>
      </c>
      <c r="C98" s="7">
        <f>SUM(D98:J98)</f>
        <v>0.231</v>
      </c>
      <c r="D98" s="7" t="s">
        <v>0</v>
      </c>
      <c r="E98" s="10">
        <v>0.231</v>
      </c>
      <c r="F98" s="7" t="s">
        <v>0</v>
      </c>
      <c r="G98" s="7" t="s">
        <v>0</v>
      </c>
      <c r="H98" s="7" t="s">
        <v>0</v>
      </c>
      <c r="I98" s="7" t="s">
        <v>0</v>
      </c>
      <c r="J98" s="7" t="s">
        <v>0</v>
      </c>
    </row>
    <row r="99" spans="1:10" ht="12.75">
      <c r="A99" s="8">
        <v>2003</v>
      </c>
      <c r="B99" s="6" t="s">
        <v>26</v>
      </c>
      <c r="C99" s="7">
        <f t="shared" si="2"/>
        <v>501.87399999999997</v>
      </c>
      <c r="D99" s="7">
        <v>55.93</v>
      </c>
      <c r="E99" s="7">
        <v>339.89</v>
      </c>
      <c r="F99" s="7" t="s">
        <v>0</v>
      </c>
      <c r="G99" s="7" t="s">
        <v>0</v>
      </c>
      <c r="H99" s="7" t="s">
        <v>0</v>
      </c>
      <c r="I99" s="7">
        <v>71.749</v>
      </c>
      <c r="J99" s="7">
        <v>34.305</v>
      </c>
    </row>
    <row r="100" spans="1:10" ht="12.75">
      <c r="A100" s="8">
        <v>2003</v>
      </c>
      <c r="B100" s="6" t="s">
        <v>27</v>
      </c>
      <c r="C100" s="7">
        <f t="shared" si="2"/>
        <v>3933.5980000000004</v>
      </c>
      <c r="D100" s="7">
        <v>1156.602</v>
      </c>
      <c r="E100" s="7">
        <v>2217.289</v>
      </c>
      <c r="F100" s="10">
        <v>0.386</v>
      </c>
      <c r="G100" s="7" t="s">
        <v>0</v>
      </c>
      <c r="H100" s="7" t="s">
        <v>0</v>
      </c>
      <c r="I100" s="7">
        <v>317.163</v>
      </c>
      <c r="J100" s="7">
        <v>242.15800000000002</v>
      </c>
    </row>
    <row r="101" spans="1:10" ht="12.75">
      <c r="A101" s="8">
        <v>2003</v>
      </c>
      <c r="B101" s="6" t="s">
        <v>28</v>
      </c>
      <c r="C101" s="7">
        <f t="shared" si="2"/>
        <v>16402.384000000002</v>
      </c>
      <c r="D101" s="7">
        <v>5138.095</v>
      </c>
      <c r="E101" s="7">
        <v>8261.039</v>
      </c>
      <c r="F101" s="7">
        <v>1129.844</v>
      </c>
      <c r="G101" s="7">
        <v>26.997</v>
      </c>
      <c r="H101" s="7">
        <v>186.662</v>
      </c>
      <c r="I101" s="7">
        <v>1513.375</v>
      </c>
      <c r="J101" s="7">
        <v>146.372</v>
      </c>
    </row>
    <row r="102" spans="1:10" ht="12.75">
      <c r="A102" s="8">
        <v>2003</v>
      </c>
      <c r="B102" s="6" t="s">
        <v>29</v>
      </c>
      <c r="C102" s="7">
        <f t="shared" si="2"/>
        <v>4079.7859999999996</v>
      </c>
      <c r="D102" s="7">
        <v>2025.165</v>
      </c>
      <c r="E102" s="7">
        <v>1609.722</v>
      </c>
      <c r="F102" s="7">
        <v>166.368</v>
      </c>
      <c r="G102" s="7">
        <v>1.631</v>
      </c>
      <c r="H102" s="7" t="s">
        <v>0</v>
      </c>
      <c r="I102" s="7">
        <v>267.501</v>
      </c>
      <c r="J102" s="7">
        <v>9.399000000000001</v>
      </c>
    </row>
    <row r="103" spans="1:10" ht="12.75">
      <c r="A103" s="8">
        <v>2003</v>
      </c>
      <c r="B103" s="6" t="s">
        <v>30</v>
      </c>
      <c r="C103" s="7">
        <f aca="true" t="shared" si="3" ref="C103:C125">SUM(D103:J103)</f>
        <v>2014.1680000000001</v>
      </c>
      <c r="D103" s="7">
        <v>168.932</v>
      </c>
      <c r="E103" s="7">
        <v>1083.035</v>
      </c>
      <c r="F103" s="7">
        <v>253.575</v>
      </c>
      <c r="G103" s="7">
        <v>1.904</v>
      </c>
      <c r="H103" s="7">
        <v>65.004</v>
      </c>
      <c r="I103" s="7">
        <v>436.988</v>
      </c>
      <c r="J103" s="7">
        <v>4.73</v>
      </c>
    </row>
    <row r="104" spans="1:10" ht="12.75">
      <c r="A104" s="8">
        <v>2003</v>
      </c>
      <c r="B104" s="6" t="s">
        <v>31</v>
      </c>
      <c r="C104" s="7">
        <f t="shared" si="3"/>
        <v>48.037</v>
      </c>
      <c r="D104" s="7" t="s">
        <v>0</v>
      </c>
      <c r="E104" s="7">
        <v>46.868</v>
      </c>
      <c r="F104" s="7">
        <v>1.122</v>
      </c>
      <c r="G104" s="10">
        <v>0.047</v>
      </c>
      <c r="H104" s="7" t="s">
        <v>0</v>
      </c>
      <c r="I104" s="7" t="s">
        <v>0</v>
      </c>
      <c r="J104" s="7" t="s">
        <v>0</v>
      </c>
    </row>
    <row r="105" spans="1:10" ht="12.75">
      <c r="A105" s="8">
        <v>2003</v>
      </c>
      <c r="B105" s="6" t="s">
        <v>32</v>
      </c>
      <c r="C105" s="7">
        <f t="shared" si="3"/>
        <v>111.098</v>
      </c>
      <c r="D105" s="7" t="s">
        <v>0</v>
      </c>
      <c r="E105" s="7">
        <v>111.073</v>
      </c>
      <c r="F105" s="7" t="s">
        <v>0</v>
      </c>
      <c r="G105" s="10">
        <v>0.025</v>
      </c>
      <c r="H105" s="7" t="s">
        <v>0</v>
      </c>
      <c r="I105" s="7" t="s">
        <v>0</v>
      </c>
      <c r="J105" s="7" t="s">
        <v>0</v>
      </c>
    </row>
    <row r="106" spans="1:10" ht="12.75">
      <c r="A106" s="8">
        <v>2004</v>
      </c>
      <c r="B106" s="6" t="s">
        <v>24</v>
      </c>
      <c r="C106" s="7">
        <f t="shared" si="3"/>
        <v>0.627</v>
      </c>
      <c r="D106" s="7" t="s">
        <v>0</v>
      </c>
      <c r="E106" s="7">
        <v>0.627</v>
      </c>
      <c r="F106" s="7" t="s">
        <v>0</v>
      </c>
      <c r="G106" s="7" t="s">
        <v>0</v>
      </c>
      <c r="H106" s="7" t="s">
        <v>0</v>
      </c>
      <c r="I106" s="7" t="s">
        <v>0</v>
      </c>
      <c r="J106" s="7" t="s">
        <v>0</v>
      </c>
    </row>
    <row r="107" spans="1:10" ht="12.75">
      <c r="A107" s="8">
        <v>2004</v>
      </c>
      <c r="B107" s="6" t="s">
        <v>25</v>
      </c>
      <c r="C107" s="7">
        <f t="shared" si="3"/>
        <v>602.315</v>
      </c>
      <c r="D107" s="7" t="s">
        <v>0</v>
      </c>
      <c r="E107" s="7">
        <v>59.221</v>
      </c>
      <c r="F107" s="7" t="s">
        <v>0</v>
      </c>
      <c r="G107" s="7" t="s">
        <v>0</v>
      </c>
      <c r="H107" s="7" t="s">
        <v>0</v>
      </c>
      <c r="I107" s="7">
        <v>508.62</v>
      </c>
      <c r="J107" s="7">
        <v>34.474</v>
      </c>
    </row>
    <row r="108" spans="1:10" ht="12.75">
      <c r="A108" s="8">
        <v>2004</v>
      </c>
      <c r="B108" s="6" t="s">
        <v>33</v>
      </c>
      <c r="C108" s="7">
        <f>SUM(D108:J108)</f>
        <v>33.815000000000005</v>
      </c>
      <c r="D108" s="7" t="s">
        <v>0</v>
      </c>
      <c r="E108" s="7">
        <v>1.225</v>
      </c>
      <c r="F108" s="7" t="s">
        <v>0</v>
      </c>
      <c r="G108" s="7" t="s">
        <v>0</v>
      </c>
      <c r="H108" s="7" t="s">
        <v>0</v>
      </c>
      <c r="I108" s="7" t="s">
        <v>0</v>
      </c>
      <c r="J108" s="7">
        <v>32.59</v>
      </c>
    </row>
    <row r="109" spans="1:10" ht="12.75">
      <c r="A109" s="8">
        <v>2004</v>
      </c>
      <c r="B109" s="6" t="s">
        <v>26</v>
      </c>
      <c r="C109" s="7">
        <f t="shared" si="3"/>
        <v>464.515</v>
      </c>
      <c r="D109" s="7" t="s">
        <v>0</v>
      </c>
      <c r="E109" s="7">
        <v>434.214</v>
      </c>
      <c r="F109" s="7" t="s">
        <v>0</v>
      </c>
      <c r="G109" s="7" t="s">
        <v>0</v>
      </c>
      <c r="H109" s="7" t="s">
        <v>0</v>
      </c>
      <c r="I109" s="7" t="s">
        <v>0</v>
      </c>
      <c r="J109" s="7">
        <v>30.301</v>
      </c>
    </row>
    <row r="110" spans="1:10" ht="12.75">
      <c r="A110" s="8">
        <v>2004</v>
      </c>
      <c r="B110" s="6" t="s">
        <v>27</v>
      </c>
      <c r="C110" s="7">
        <f t="shared" si="3"/>
        <v>4514.738</v>
      </c>
      <c r="D110" s="7">
        <v>1597.59</v>
      </c>
      <c r="E110" s="7">
        <v>2574.48</v>
      </c>
      <c r="F110" s="7" t="s">
        <v>0</v>
      </c>
      <c r="G110" s="7" t="s">
        <v>0</v>
      </c>
      <c r="H110" s="7" t="s">
        <v>0</v>
      </c>
      <c r="I110" s="7">
        <v>106.899</v>
      </c>
      <c r="J110" s="7">
        <v>235.769</v>
      </c>
    </row>
    <row r="111" spans="1:10" ht="12.75">
      <c r="A111" s="8">
        <v>2004</v>
      </c>
      <c r="B111" s="6" t="s">
        <v>28</v>
      </c>
      <c r="C111" s="7">
        <f t="shared" si="3"/>
        <v>18472.786000000004</v>
      </c>
      <c r="D111" s="7">
        <v>5649.869</v>
      </c>
      <c r="E111" s="7">
        <v>9610.444</v>
      </c>
      <c r="F111" s="7">
        <v>1288.883</v>
      </c>
      <c r="G111" s="7">
        <v>63.061</v>
      </c>
      <c r="H111" s="7">
        <v>119.68</v>
      </c>
      <c r="I111" s="7">
        <v>1585.436</v>
      </c>
      <c r="J111" s="7">
        <v>155.413</v>
      </c>
    </row>
    <row r="112" spans="1:10" ht="12.75">
      <c r="A112" s="8">
        <v>2004</v>
      </c>
      <c r="B112" s="6" t="s">
        <v>29</v>
      </c>
      <c r="C112" s="7">
        <f t="shared" si="3"/>
        <v>3365.587</v>
      </c>
      <c r="D112" s="7">
        <v>1826.699</v>
      </c>
      <c r="E112" s="7">
        <v>1408.747</v>
      </c>
      <c r="F112" s="7">
        <v>119.902</v>
      </c>
      <c r="G112" s="7">
        <v>7.591</v>
      </c>
      <c r="H112" s="7" t="s">
        <v>0</v>
      </c>
      <c r="I112" s="7" t="s">
        <v>0</v>
      </c>
      <c r="J112" s="7">
        <v>2.648</v>
      </c>
    </row>
    <row r="113" spans="1:10" ht="12.75">
      <c r="A113" s="8">
        <v>2004</v>
      </c>
      <c r="B113" s="6" t="s">
        <v>30</v>
      </c>
      <c r="C113" s="7">
        <f t="shared" si="3"/>
        <v>4370.038</v>
      </c>
      <c r="D113" s="7">
        <v>2137.478</v>
      </c>
      <c r="E113" s="7">
        <v>1249.454</v>
      </c>
      <c r="F113" s="7">
        <v>402.679</v>
      </c>
      <c r="G113" s="7">
        <v>4.275</v>
      </c>
      <c r="H113" s="7">
        <v>78.74</v>
      </c>
      <c r="I113" s="7">
        <v>497.208</v>
      </c>
      <c r="J113" s="10">
        <v>0.204</v>
      </c>
    </row>
    <row r="114" spans="1:10" ht="12.75">
      <c r="A114" s="8">
        <v>2004</v>
      </c>
      <c r="B114" s="6" t="s">
        <v>31</v>
      </c>
      <c r="C114" s="7">
        <f t="shared" si="3"/>
        <v>52.867</v>
      </c>
      <c r="D114" s="7" t="s">
        <v>0</v>
      </c>
      <c r="E114" s="7">
        <v>50.792</v>
      </c>
      <c r="F114" s="7">
        <v>2.028</v>
      </c>
      <c r="G114" s="10">
        <v>0.047</v>
      </c>
      <c r="H114" s="7" t="s">
        <v>0</v>
      </c>
      <c r="I114" s="7" t="s">
        <v>0</v>
      </c>
      <c r="J114" s="7" t="s">
        <v>0</v>
      </c>
    </row>
    <row r="115" spans="1:10" ht="12.75">
      <c r="A115" s="8">
        <v>2004</v>
      </c>
      <c r="B115" s="6" t="s">
        <v>32</v>
      </c>
      <c r="C115" s="7">
        <f t="shared" si="3"/>
        <v>120.722</v>
      </c>
      <c r="D115" s="7" t="s">
        <v>0</v>
      </c>
      <c r="E115" s="7">
        <v>120.568</v>
      </c>
      <c r="F115" s="7" t="s">
        <v>0</v>
      </c>
      <c r="G115" s="10">
        <v>0.154</v>
      </c>
      <c r="H115" s="7" t="s">
        <v>0</v>
      </c>
      <c r="I115" s="7" t="s">
        <v>0</v>
      </c>
      <c r="J115" s="7" t="s">
        <v>0</v>
      </c>
    </row>
    <row r="116" spans="1:10" ht="12.75">
      <c r="A116" s="8">
        <v>2005</v>
      </c>
      <c r="B116" s="6" t="s">
        <v>24</v>
      </c>
      <c r="C116" s="7">
        <f t="shared" si="3"/>
        <v>12.203999999999999</v>
      </c>
      <c r="D116" s="9" t="s">
        <v>0</v>
      </c>
      <c r="E116" s="7">
        <v>0.129</v>
      </c>
      <c r="F116" s="9" t="s">
        <v>0</v>
      </c>
      <c r="G116" s="9" t="s">
        <v>0</v>
      </c>
      <c r="H116" s="9" t="s">
        <v>0</v>
      </c>
      <c r="I116" s="7">
        <v>12.075</v>
      </c>
      <c r="J116" s="7"/>
    </row>
    <row r="117" spans="1:10" ht="12.75">
      <c r="A117" s="8">
        <v>2005</v>
      </c>
      <c r="B117" s="6" t="s">
        <v>25</v>
      </c>
      <c r="C117" s="7">
        <f t="shared" si="3"/>
        <v>351.37800000000004</v>
      </c>
      <c r="D117" s="9" t="s">
        <v>0</v>
      </c>
      <c r="E117" s="7">
        <v>62.965</v>
      </c>
      <c r="F117" s="9" t="s">
        <v>0</v>
      </c>
      <c r="G117" s="9" t="s">
        <v>0</v>
      </c>
      <c r="H117" s="9" t="s">
        <v>0</v>
      </c>
      <c r="I117" s="7">
        <v>260.216</v>
      </c>
      <c r="J117" s="7">
        <v>28.197</v>
      </c>
    </row>
    <row r="118" spans="1:10" ht="12.75">
      <c r="A118" s="8">
        <v>2005</v>
      </c>
      <c r="B118" s="6" t="s">
        <v>33</v>
      </c>
      <c r="C118" s="7">
        <f>SUM(D118:J118)</f>
        <v>1.27</v>
      </c>
      <c r="D118" s="7">
        <v>0.78</v>
      </c>
      <c r="E118" s="7">
        <v>0.49</v>
      </c>
      <c r="F118" s="9" t="s">
        <v>0</v>
      </c>
      <c r="G118" s="9" t="s">
        <v>0</v>
      </c>
      <c r="H118" s="9" t="s">
        <v>0</v>
      </c>
      <c r="I118" s="9" t="s">
        <v>0</v>
      </c>
      <c r="J118" s="9" t="s">
        <v>0</v>
      </c>
    </row>
    <row r="119" spans="1:10" ht="12.75">
      <c r="A119" s="8">
        <v>2005</v>
      </c>
      <c r="B119" s="6" t="s">
        <v>26</v>
      </c>
      <c r="C119" s="7">
        <f t="shared" si="3"/>
        <v>692.143</v>
      </c>
      <c r="D119" s="7">
        <v>146.715</v>
      </c>
      <c r="E119" s="7">
        <v>292.962</v>
      </c>
      <c r="F119" s="9" t="s">
        <v>0</v>
      </c>
      <c r="G119" s="9" t="s">
        <v>0</v>
      </c>
      <c r="H119" s="9" t="s">
        <v>0</v>
      </c>
      <c r="I119" s="7">
        <v>222.784</v>
      </c>
      <c r="J119" s="7">
        <v>29.682</v>
      </c>
    </row>
    <row r="120" spans="1:10" ht="12.75">
      <c r="A120" s="8">
        <v>2005</v>
      </c>
      <c r="B120" s="6" t="s">
        <v>27</v>
      </c>
      <c r="C120" s="7">
        <f t="shared" si="3"/>
        <v>4915.519</v>
      </c>
      <c r="D120" s="7">
        <v>1602.144</v>
      </c>
      <c r="E120" s="7">
        <v>2928.994</v>
      </c>
      <c r="F120" s="7">
        <v>5.385</v>
      </c>
      <c r="G120" s="9" t="s">
        <v>0</v>
      </c>
      <c r="H120" s="9" t="s">
        <v>0</v>
      </c>
      <c r="I120" s="7">
        <v>94.451</v>
      </c>
      <c r="J120" s="7">
        <v>284.545</v>
      </c>
    </row>
    <row r="121" spans="1:10" ht="12.75">
      <c r="A121" s="8">
        <v>2005</v>
      </c>
      <c r="B121" s="6" t="s">
        <v>28</v>
      </c>
      <c r="C121" s="7">
        <f t="shared" si="3"/>
        <v>18211.900999999994</v>
      </c>
      <c r="D121" s="7">
        <v>5801.995</v>
      </c>
      <c r="E121" s="7">
        <v>9114.423</v>
      </c>
      <c r="F121" s="7">
        <v>1505.119</v>
      </c>
      <c r="G121" s="7">
        <v>2.92</v>
      </c>
      <c r="H121" s="7">
        <v>60.796</v>
      </c>
      <c r="I121" s="7">
        <v>1578.496</v>
      </c>
      <c r="J121" s="7">
        <v>148.152</v>
      </c>
    </row>
    <row r="122" spans="1:10" ht="12.75">
      <c r="A122" s="8">
        <v>2005</v>
      </c>
      <c r="B122" s="6" t="s">
        <v>29</v>
      </c>
      <c r="C122" s="7">
        <f t="shared" si="3"/>
        <v>4812.389</v>
      </c>
      <c r="D122" s="7">
        <v>2273.029</v>
      </c>
      <c r="E122" s="7">
        <v>2099.412</v>
      </c>
      <c r="F122" s="7">
        <v>171.423</v>
      </c>
      <c r="G122" s="7">
        <v>1.081</v>
      </c>
      <c r="H122" s="9" t="s">
        <v>0</v>
      </c>
      <c r="I122" s="7">
        <v>259.116</v>
      </c>
      <c r="J122" s="7">
        <v>8.328</v>
      </c>
    </row>
    <row r="123" spans="1:10" ht="12.75">
      <c r="A123" s="8">
        <v>2005</v>
      </c>
      <c r="B123" s="6" t="s">
        <v>30</v>
      </c>
      <c r="C123" s="7">
        <f t="shared" si="3"/>
        <v>3468.9239999999995</v>
      </c>
      <c r="D123" s="7">
        <v>1054.128</v>
      </c>
      <c r="E123" s="7">
        <v>1445.616</v>
      </c>
      <c r="F123" s="7">
        <v>343.613</v>
      </c>
      <c r="G123" s="7">
        <v>1.585</v>
      </c>
      <c r="H123" s="7">
        <v>17.725</v>
      </c>
      <c r="I123" s="7">
        <v>606.257</v>
      </c>
      <c r="J123" s="9" t="s">
        <v>0</v>
      </c>
    </row>
    <row r="124" spans="1:10" ht="12.75">
      <c r="A124" s="8">
        <v>2005</v>
      </c>
      <c r="B124" s="6" t="s">
        <v>31</v>
      </c>
      <c r="C124" s="7">
        <f t="shared" si="3"/>
        <v>41.348</v>
      </c>
      <c r="D124" s="9" t="s">
        <v>0</v>
      </c>
      <c r="E124" s="7">
        <v>38.195</v>
      </c>
      <c r="F124" s="7">
        <v>3.153</v>
      </c>
      <c r="G124" s="9" t="s">
        <v>0</v>
      </c>
      <c r="H124" s="9" t="s">
        <v>0</v>
      </c>
      <c r="I124" s="9" t="s">
        <v>0</v>
      </c>
      <c r="J124" s="9" t="s">
        <v>0</v>
      </c>
    </row>
    <row r="125" spans="1:10" ht="12.75">
      <c r="A125" s="8">
        <v>2005</v>
      </c>
      <c r="B125" s="6" t="s">
        <v>32</v>
      </c>
      <c r="C125" s="7">
        <f t="shared" si="3"/>
        <v>150.269</v>
      </c>
      <c r="D125" s="9" t="s">
        <v>0</v>
      </c>
      <c r="E125" s="7">
        <v>150.269</v>
      </c>
      <c r="F125" s="9" t="s">
        <v>0</v>
      </c>
      <c r="G125" s="9" t="s">
        <v>0</v>
      </c>
      <c r="H125" s="9" t="s">
        <v>0</v>
      </c>
      <c r="I125" s="9" t="s">
        <v>0</v>
      </c>
      <c r="J125" s="9" t="s">
        <v>0</v>
      </c>
    </row>
    <row r="126" spans="1:10" ht="12.75">
      <c r="A126" s="8">
        <v>2006</v>
      </c>
      <c r="B126" s="6" t="s">
        <v>24</v>
      </c>
      <c r="C126" s="7">
        <f aca="true" t="shared" si="4" ref="C126:C179">SUM(D126:J126)</f>
        <v>0</v>
      </c>
      <c r="D126" s="9" t="s">
        <v>0</v>
      </c>
      <c r="E126" s="9" t="s">
        <v>0</v>
      </c>
      <c r="F126" s="9" t="s">
        <v>0</v>
      </c>
      <c r="G126" s="9" t="s">
        <v>0</v>
      </c>
      <c r="H126" s="9" t="s">
        <v>0</v>
      </c>
      <c r="I126" s="9" t="s">
        <v>0</v>
      </c>
      <c r="J126" s="9" t="s">
        <v>0</v>
      </c>
    </row>
    <row r="127" spans="1:10" ht="12.75">
      <c r="A127" s="8">
        <v>2006</v>
      </c>
      <c r="B127" s="6" t="s">
        <v>25</v>
      </c>
      <c r="C127" s="7">
        <f t="shared" si="4"/>
        <v>666.122</v>
      </c>
      <c r="D127" s="9" t="s">
        <v>0</v>
      </c>
      <c r="E127" s="7">
        <v>47.771</v>
      </c>
      <c r="F127" s="9" t="s">
        <v>0</v>
      </c>
      <c r="G127" s="9" t="s">
        <v>0</v>
      </c>
      <c r="H127" s="9" t="s">
        <v>0</v>
      </c>
      <c r="I127" s="9">
        <v>590.31</v>
      </c>
      <c r="J127" s="9">
        <v>28.041</v>
      </c>
    </row>
    <row r="128" spans="1:10" ht="12.75">
      <c r="A128" s="8">
        <v>2006</v>
      </c>
      <c r="B128" s="6" t="s">
        <v>33</v>
      </c>
      <c r="C128" s="7">
        <f>SUM(D128:J128)</f>
        <v>14.381</v>
      </c>
      <c r="D128" s="9" t="s">
        <v>0</v>
      </c>
      <c r="E128" s="7">
        <v>0.68</v>
      </c>
      <c r="F128" s="9" t="s">
        <v>0</v>
      </c>
      <c r="G128" s="9" t="s">
        <v>0</v>
      </c>
      <c r="H128" s="9" t="s">
        <v>0</v>
      </c>
      <c r="I128" s="9" t="s">
        <v>0</v>
      </c>
      <c r="J128" s="9">
        <v>13.701</v>
      </c>
    </row>
    <row r="129" spans="1:10" ht="12.75">
      <c r="A129" s="8">
        <v>2006</v>
      </c>
      <c r="B129" s="6" t="s">
        <v>26</v>
      </c>
      <c r="C129" s="7">
        <f t="shared" si="4"/>
        <v>385.87800000000004</v>
      </c>
      <c r="D129" s="9" t="s">
        <v>0</v>
      </c>
      <c r="E129" s="7">
        <v>359.16</v>
      </c>
      <c r="F129" s="9" t="s">
        <v>0</v>
      </c>
      <c r="G129" s="9" t="s">
        <v>0</v>
      </c>
      <c r="H129" s="9" t="s">
        <v>0</v>
      </c>
      <c r="I129" s="9" t="s">
        <v>0</v>
      </c>
      <c r="J129" s="9">
        <f>2.08+24.638</f>
        <v>26.718000000000004</v>
      </c>
    </row>
    <row r="130" spans="1:10" ht="12.75">
      <c r="A130" s="8">
        <v>2006</v>
      </c>
      <c r="B130" s="6" t="s">
        <v>27</v>
      </c>
      <c r="C130" s="7">
        <f t="shared" si="4"/>
        <v>79356.407</v>
      </c>
      <c r="D130" s="7">
        <v>1543.864</v>
      </c>
      <c r="E130" s="7">
        <v>2824.622</v>
      </c>
      <c r="F130" s="9" t="s">
        <v>0</v>
      </c>
      <c r="G130" s="9" t="s">
        <v>0</v>
      </c>
      <c r="H130" s="9" t="s">
        <v>0</v>
      </c>
      <c r="I130" s="9">
        <v>0.53</v>
      </c>
      <c r="J130" s="9">
        <f>151.391+74836</f>
        <v>74987.391</v>
      </c>
    </row>
    <row r="131" spans="1:10" ht="12.75">
      <c r="A131" s="8">
        <v>2006</v>
      </c>
      <c r="B131" s="6" t="s">
        <v>28</v>
      </c>
      <c r="C131" s="7">
        <f t="shared" si="4"/>
        <v>20063.835</v>
      </c>
      <c r="D131" s="7">
        <v>6151.484</v>
      </c>
      <c r="E131" s="7">
        <v>10205.114</v>
      </c>
      <c r="F131" s="9">
        <v>1767.976</v>
      </c>
      <c r="G131" s="9">
        <v>0.848</v>
      </c>
      <c r="H131" s="9">
        <v>2.943</v>
      </c>
      <c r="I131" s="9">
        <v>1841.496</v>
      </c>
      <c r="J131" s="9">
        <f>29.923+64.051</f>
        <v>93.974</v>
      </c>
    </row>
    <row r="132" spans="1:10" ht="12.75">
      <c r="A132" s="8">
        <v>2006</v>
      </c>
      <c r="B132" s="6" t="s">
        <v>29</v>
      </c>
      <c r="C132" s="7">
        <f t="shared" si="4"/>
        <v>3589.2949999999996</v>
      </c>
      <c r="D132" s="7">
        <v>1710</v>
      </c>
      <c r="E132" s="7">
        <v>1717.347</v>
      </c>
      <c r="F132" s="9">
        <v>157.236</v>
      </c>
      <c r="G132" s="9">
        <v>1.901</v>
      </c>
      <c r="H132" s="9" t="s">
        <v>0</v>
      </c>
      <c r="I132" s="9" t="s">
        <v>0</v>
      </c>
      <c r="J132" s="9">
        <v>2.811</v>
      </c>
    </row>
    <row r="133" spans="1:10" ht="12.75">
      <c r="A133" s="8">
        <v>2006</v>
      </c>
      <c r="B133" s="6" t="s">
        <v>30</v>
      </c>
      <c r="C133" s="7">
        <f t="shared" si="4"/>
        <v>3785.9269999999997</v>
      </c>
      <c r="D133" s="7">
        <v>1000.07</v>
      </c>
      <c r="E133" s="7">
        <v>1498.057</v>
      </c>
      <c r="F133" s="9">
        <v>389.332</v>
      </c>
      <c r="G133" s="9">
        <v>2.218</v>
      </c>
      <c r="H133" s="9">
        <v>44.577</v>
      </c>
      <c r="I133" s="9">
        <v>850.591</v>
      </c>
      <c r="J133" s="9">
        <v>1.082</v>
      </c>
    </row>
    <row r="134" spans="1:10" ht="12.75">
      <c r="A134" s="8">
        <v>2006</v>
      </c>
      <c r="B134" s="6" t="s">
        <v>31</v>
      </c>
      <c r="C134" s="7">
        <f t="shared" si="4"/>
        <v>27.022</v>
      </c>
      <c r="D134" s="9" t="s">
        <v>0</v>
      </c>
      <c r="E134" s="7">
        <v>25.444</v>
      </c>
      <c r="F134" s="9">
        <v>1.578</v>
      </c>
      <c r="G134" s="9" t="s">
        <v>0</v>
      </c>
      <c r="H134" s="9" t="s">
        <v>0</v>
      </c>
      <c r="I134" s="9" t="s">
        <v>0</v>
      </c>
      <c r="J134" s="9" t="s">
        <v>0</v>
      </c>
    </row>
    <row r="135" spans="1:10" ht="12.75">
      <c r="A135" s="8">
        <v>2006</v>
      </c>
      <c r="B135" s="6" t="s">
        <v>32</v>
      </c>
      <c r="C135" s="7">
        <f t="shared" si="4"/>
        <v>90.716</v>
      </c>
      <c r="D135" s="9" t="s">
        <v>0</v>
      </c>
      <c r="E135" s="7">
        <v>90.716</v>
      </c>
      <c r="F135" s="9" t="s">
        <v>0</v>
      </c>
      <c r="G135" s="9" t="s">
        <v>0</v>
      </c>
      <c r="H135" s="9" t="s">
        <v>0</v>
      </c>
      <c r="I135" s="9" t="s">
        <v>0</v>
      </c>
      <c r="J135" s="9" t="s">
        <v>0</v>
      </c>
    </row>
    <row r="136" spans="1:10" ht="12.75">
      <c r="A136" s="8">
        <v>2007</v>
      </c>
      <c r="B136" s="6" t="s">
        <v>24</v>
      </c>
      <c r="C136" s="7">
        <f t="shared" si="4"/>
        <v>0</v>
      </c>
      <c r="D136" s="9" t="s">
        <v>0</v>
      </c>
      <c r="E136" s="9" t="s">
        <v>0</v>
      </c>
      <c r="F136" s="9" t="s">
        <v>0</v>
      </c>
      <c r="G136" s="9" t="s">
        <v>0</v>
      </c>
      <c r="H136" s="9" t="s">
        <v>0</v>
      </c>
      <c r="I136" s="9" t="s">
        <v>0</v>
      </c>
      <c r="J136" s="9" t="s">
        <v>0</v>
      </c>
    </row>
    <row r="137" spans="1:10" ht="12.75">
      <c r="A137" s="8">
        <v>2007</v>
      </c>
      <c r="B137" s="6" t="s">
        <v>25</v>
      </c>
      <c r="C137" s="7">
        <f t="shared" si="4"/>
        <v>748.494</v>
      </c>
      <c r="D137" s="9" t="s">
        <v>0</v>
      </c>
      <c r="E137" s="7">
        <v>52.861</v>
      </c>
      <c r="F137" s="9" t="s">
        <v>0</v>
      </c>
      <c r="G137" s="9" t="s">
        <v>0</v>
      </c>
      <c r="H137" s="9" t="s">
        <v>0</v>
      </c>
      <c r="I137" s="9">
        <v>667.427</v>
      </c>
      <c r="J137" s="9">
        <v>28.206</v>
      </c>
    </row>
    <row r="138" spans="1:10" ht="12.75">
      <c r="A138" s="8">
        <v>2007</v>
      </c>
      <c r="B138" s="6" t="s">
        <v>33</v>
      </c>
      <c r="C138" s="7">
        <f>SUM(D138:J138)</f>
        <v>12.878</v>
      </c>
      <c r="D138" s="9" t="s">
        <v>0</v>
      </c>
      <c r="E138" s="7">
        <v>0.68</v>
      </c>
      <c r="F138" s="9" t="s">
        <v>0</v>
      </c>
      <c r="G138" s="9" t="s">
        <v>0</v>
      </c>
      <c r="H138" s="9" t="s">
        <v>0</v>
      </c>
      <c r="I138" s="9" t="s">
        <v>0</v>
      </c>
      <c r="J138" s="9">
        <v>12.198</v>
      </c>
    </row>
    <row r="139" spans="1:10" ht="12.75">
      <c r="A139" s="8">
        <v>2007</v>
      </c>
      <c r="B139" s="6" t="s">
        <v>26</v>
      </c>
      <c r="C139" s="7">
        <f t="shared" si="4"/>
        <v>419.03400000000005</v>
      </c>
      <c r="D139" s="9" t="s">
        <v>0</v>
      </c>
      <c r="E139" s="7">
        <v>387.497</v>
      </c>
      <c r="F139" s="9" t="s">
        <v>0</v>
      </c>
      <c r="G139" s="9" t="s">
        <v>0</v>
      </c>
      <c r="H139" s="9" t="s">
        <v>0</v>
      </c>
      <c r="I139" s="9">
        <v>4.819</v>
      </c>
      <c r="J139" s="9">
        <v>26.718</v>
      </c>
    </row>
    <row r="140" spans="1:10" ht="12.75">
      <c r="A140" s="8">
        <v>2007</v>
      </c>
      <c r="B140" s="6" t="s">
        <v>27</v>
      </c>
      <c r="C140" s="7">
        <f t="shared" si="4"/>
        <v>4466.023</v>
      </c>
      <c r="D140" s="9">
        <v>1415.328</v>
      </c>
      <c r="E140" s="7">
        <v>2811.18</v>
      </c>
      <c r="F140" s="9" t="s">
        <v>0</v>
      </c>
      <c r="G140" s="9" t="s">
        <v>0</v>
      </c>
      <c r="H140" s="9" t="s">
        <v>0</v>
      </c>
      <c r="I140" s="9">
        <v>5.395</v>
      </c>
      <c r="J140" s="9">
        <v>234.12</v>
      </c>
    </row>
    <row r="141" spans="1:10" ht="12.75">
      <c r="A141" s="8">
        <v>2007</v>
      </c>
      <c r="B141" s="6" t="s">
        <v>28</v>
      </c>
      <c r="C141" s="7">
        <f t="shared" si="4"/>
        <v>23814.661999999993</v>
      </c>
      <c r="D141" s="9">
        <v>10467.631</v>
      </c>
      <c r="E141" s="7">
        <v>9326.628</v>
      </c>
      <c r="F141" s="9">
        <v>1845.67</v>
      </c>
      <c r="G141" s="9">
        <v>6.688</v>
      </c>
      <c r="H141" s="9" t="s">
        <v>0</v>
      </c>
      <c r="I141" s="9">
        <v>2091.605</v>
      </c>
      <c r="J141" s="9">
        <v>76.44</v>
      </c>
    </row>
    <row r="142" spans="1:10" ht="12.75">
      <c r="A142" s="8">
        <v>2007</v>
      </c>
      <c r="B142" s="6" t="s">
        <v>29</v>
      </c>
      <c r="C142" s="7">
        <f t="shared" si="4"/>
        <v>3850.3019999999997</v>
      </c>
      <c r="D142" s="9">
        <v>2047.599</v>
      </c>
      <c r="E142" s="7">
        <v>1645.337</v>
      </c>
      <c r="F142" s="9">
        <v>152.564</v>
      </c>
      <c r="G142" s="9">
        <v>1.991</v>
      </c>
      <c r="H142" s="9" t="s">
        <v>0</v>
      </c>
      <c r="I142" s="9" t="s">
        <v>0</v>
      </c>
      <c r="J142" s="9">
        <v>2.811</v>
      </c>
    </row>
    <row r="143" spans="1:10" ht="12.75">
      <c r="A143" s="8">
        <v>2007</v>
      </c>
      <c r="B143" s="6" t="s">
        <v>36</v>
      </c>
      <c r="C143" s="7">
        <f>SUM(D143:J143)</f>
        <v>4212.322</v>
      </c>
      <c r="D143" s="7">
        <v>1851</v>
      </c>
      <c r="E143" s="7">
        <v>1396.604</v>
      </c>
      <c r="F143" s="9">
        <v>371</v>
      </c>
      <c r="G143" s="9">
        <v>0.657</v>
      </c>
      <c r="H143" s="9" t="s">
        <v>0</v>
      </c>
      <c r="I143" s="9">
        <v>593.061</v>
      </c>
      <c r="J143" s="9" t="s">
        <v>0</v>
      </c>
    </row>
    <row r="144" spans="1:10" ht="12.75">
      <c r="A144" s="8">
        <v>2007</v>
      </c>
      <c r="B144" s="6" t="s">
        <v>30</v>
      </c>
      <c r="C144" s="7">
        <f t="shared" si="4"/>
        <v>784.005</v>
      </c>
      <c r="D144" s="9" t="s">
        <v>0</v>
      </c>
      <c r="E144" s="7">
        <v>262.045</v>
      </c>
      <c r="F144" s="9">
        <v>24.239</v>
      </c>
      <c r="G144" s="9">
        <v>0.455</v>
      </c>
      <c r="H144" s="9">
        <v>6.001</v>
      </c>
      <c r="I144" s="9">
        <v>490.862</v>
      </c>
      <c r="J144" s="9">
        <v>0.403</v>
      </c>
    </row>
    <row r="145" spans="1:10" ht="12.75">
      <c r="A145" s="8">
        <v>2007</v>
      </c>
      <c r="B145" s="6" t="s">
        <v>31</v>
      </c>
      <c r="C145" s="7">
        <f t="shared" si="4"/>
        <v>22.733</v>
      </c>
      <c r="D145" s="9" t="s">
        <v>0</v>
      </c>
      <c r="E145" s="7">
        <v>22.175</v>
      </c>
      <c r="F145" s="9">
        <v>0.558</v>
      </c>
      <c r="G145" s="9" t="s">
        <v>0</v>
      </c>
      <c r="H145" s="9" t="s">
        <v>0</v>
      </c>
      <c r="I145" s="9" t="s">
        <v>0</v>
      </c>
      <c r="J145" s="9" t="s">
        <v>0</v>
      </c>
    </row>
    <row r="146" spans="1:10" ht="12.75">
      <c r="A146" s="8">
        <v>2007</v>
      </c>
      <c r="B146" s="6" t="s">
        <v>32</v>
      </c>
      <c r="C146" s="7">
        <f t="shared" si="4"/>
        <v>85.081</v>
      </c>
      <c r="D146" s="9" t="s">
        <v>0</v>
      </c>
      <c r="E146" s="7">
        <v>85.081</v>
      </c>
      <c r="F146" s="9" t="s">
        <v>0</v>
      </c>
      <c r="G146" s="9" t="s">
        <v>0</v>
      </c>
      <c r="H146" s="9" t="s">
        <v>0</v>
      </c>
      <c r="I146" s="9" t="s">
        <v>0</v>
      </c>
      <c r="J146" s="9" t="s">
        <v>0</v>
      </c>
    </row>
    <row r="147" spans="1:10" ht="12.75">
      <c r="A147" s="8">
        <v>2008</v>
      </c>
      <c r="B147" s="6" t="s">
        <v>24</v>
      </c>
      <c r="C147" s="7">
        <f>SUM(D147:J147)</f>
        <v>0</v>
      </c>
      <c r="D147" s="9" t="s">
        <v>0</v>
      </c>
      <c r="E147" s="9" t="s">
        <v>0</v>
      </c>
      <c r="F147" s="9" t="s">
        <v>0</v>
      </c>
      <c r="G147" s="9" t="s">
        <v>0</v>
      </c>
      <c r="H147" s="9" t="s">
        <v>0</v>
      </c>
      <c r="I147" s="9" t="s">
        <v>0</v>
      </c>
      <c r="J147" s="9" t="s">
        <v>0</v>
      </c>
    </row>
    <row r="148" spans="1:10" ht="12.75">
      <c r="A148" s="8">
        <v>2008</v>
      </c>
      <c r="B148" s="6" t="s">
        <v>25</v>
      </c>
      <c r="C148" s="7">
        <f t="shared" si="4"/>
        <v>786</v>
      </c>
      <c r="D148" s="9" t="s">
        <v>0</v>
      </c>
      <c r="E148" s="7">
        <v>44</v>
      </c>
      <c r="F148" s="9" t="s">
        <v>0</v>
      </c>
      <c r="G148" s="9" t="s">
        <v>0</v>
      </c>
      <c r="H148" s="9" t="s">
        <v>0</v>
      </c>
      <c r="I148" s="9">
        <v>726</v>
      </c>
      <c r="J148" s="9">
        <v>16</v>
      </c>
    </row>
    <row r="149" spans="1:10" ht="12.75">
      <c r="A149" s="8">
        <v>2008</v>
      </c>
      <c r="B149" s="6" t="s">
        <v>33</v>
      </c>
      <c r="C149" s="7">
        <f>SUM(D149:J149)</f>
        <v>13</v>
      </c>
      <c r="D149" s="9" t="s">
        <v>0</v>
      </c>
      <c r="E149" s="7">
        <v>1</v>
      </c>
      <c r="F149" s="9" t="s">
        <v>0</v>
      </c>
      <c r="G149" s="9" t="s">
        <v>0</v>
      </c>
      <c r="H149" s="9" t="s">
        <v>0</v>
      </c>
      <c r="I149" s="9" t="s">
        <v>0</v>
      </c>
      <c r="J149" s="9">
        <v>12</v>
      </c>
    </row>
    <row r="150" spans="1:10" ht="12.75">
      <c r="A150" s="8">
        <v>2008</v>
      </c>
      <c r="B150" s="6" t="s">
        <v>26</v>
      </c>
      <c r="C150" s="7">
        <f t="shared" si="4"/>
        <v>445</v>
      </c>
      <c r="D150" s="9" t="s">
        <v>0</v>
      </c>
      <c r="E150" s="7">
        <v>361</v>
      </c>
      <c r="F150" s="9" t="s">
        <v>0</v>
      </c>
      <c r="G150" s="9" t="s">
        <v>0</v>
      </c>
      <c r="H150" s="9" t="s">
        <v>0</v>
      </c>
      <c r="I150" s="9">
        <v>62</v>
      </c>
      <c r="J150" s="9">
        <v>22</v>
      </c>
    </row>
    <row r="151" spans="1:10" ht="12.75">
      <c r="A151" s="8">
        <v>2008</v>
      </c>
      <c r="B151" s="6" t="s">
        <v>27</v>
      </c>
      <c r="C151" s="7">
        <f t="shared" si="4"/>
        <v>4548</v>
      </c>
      <c r="D151" s="7">
        <v>1691</v>
      </c>
      <c r="E151" s="7">
        <v>2634</v>
      </c>
      <c r="F151" s="9" t="s">
        <v>0</v>
      </c>
      <c r="G151" s="9" t="s">
        <v>0</v>
      </c>
      <c r="H151" s="9" t="s">
        <v>0</v>
      </c>
      <c r="I151" s="9">
        <v>2</v>
      </c>
      <c r="J151" s="9">
        <v>221</v>
      </c>
    </row>
    <row r="152" spans="1:10" ht="12.75">
      <c r="A152" s="8">
        <v>2008</v>
      </c>
      <c r="B152" s="6" t="s">
        <v>28</v>
      </c>
      <c r="C152" s="7">
        <f t="shared" si="4"/>
        <v>25228.098</v>
      </c>
      <c r="D152" s="7">
        <v>11392</v>
      </c>
      <c r="E152" s="7">
        <v>8224</v>
      </c>
      <c r="F152" s="9">
        <v>2221</v>
      </c>
      <c r="G152" s="9">
        <v>0.098</v>
      </c>
      <c r="H152" s="9" t="s">
        <v>0</v>
      </c>
      <c r="I152" s="9">
        <v>3300</v>
      </c>
      <c r="J152" s="9">
        <v>91</v>
      </c>
    </row>
    <row r="153" spans="1:10" ht="12.75">
      <c r="A153" s="8">
        <v>2008</v>
      </c>
      <c r="B153" s="6" t="s">
        <v>29</v>
      </c>
      <c r="C153" s="7">
        <f t="shared" si="4"/>
        <v>3811.034</v>
      </c>
      <c r="D153" s="7">
        <v>1836</v>
      </c>
      <c r="E153" s="7">
        <v>1340</v>
      </c>
      <c r="F153" s="9">
        <v>631</v>
      </c>
      <c r="G153" s="9">
        <v>0.034</v>
      </c>
      <c r="H153" s="9" t="s">
        <v>0</v>
      </c>
      <c r="I153" s="9" t="s">
        <v>0</v>
      </c>
      <c r="J153" s="9">
        <v>4</v>
      </c>
    </row>
    <row r="154" spans="1:10" ht="12.75">
      <c r="A154" s="8">
        <v>2008</v>
      </c>
      <c r="B154" s="6" t="s">
        <v>36</v>
      </c>
      <c r="C154" s="7">
        <f>SUM(D154:J154)</f>
        <v>4094.38</v>
      </c>
      <c r="D154" s="7">
        <v>2048</v>
      </c>
      <c r="E154" s="7">
        <v>997</v>
      </c>
      <c r="F154" s="9">
        <v>434</v>
      </c>
      <c r="G154" s="9">
        <v>0.98</v>
      </c>
      <c r="H154" s="9" t="s">
        <v>0</v>
      </c>
      <c r="I154" s="9">
        <v>614</v>
      </c>
      <c r="J154" s="9">
        <v>0.4</v>
      </c>
    </row>
    <row r="155" spans="1:10" ht="12.75">
      <c r="A155" s="8">
        <v>2008</v>
      </c>
      <c r="B155" s="6" t="s">
        <v>30</v>
      </c>
      <c r="C155" s="7">
        <f>SUM(D155:J155)</f>
        <v>809.04</v>
      </c>
      <c r="D155" s="9" t="s">
        <v>0</v>
      </c>
      <c r="E155" s="7">
        <v>242</v>
      </c>
      <c r="F155" s="9">
        <v>28</v>
      </c>
      <c r="G155" s="9">
        <v>0.04</v>
      </c>
      <c r="H155" s="9" t="s">
        <v>0</v>
      </c>
      <c r="I155" s="9">
        <v>539</v>
      </c>
      <c r="J155" s="9" t="s">
        <v>0</v>
      </c>
    </row>
    <row r="156" spans="1:10" ht="12.75">
      <c r="A156" s="8">
        <v>2008</v>
      </c>
      <c r="B156" s="6" t="s">
        <v>31</v>
      </c>
      <c r="C156" s="7">
        <f t="shared" si="4"/>
        <v>26</v>
      </c>
      <c r="D156" s="9" t="s">
        <v>0</v>
      </c>
      <c r="E156" s="7">
        <v>19</v>
      </c>
      <c r="F156" s="9">
        <v>7</v>
      </c>
      <c r="G156" s="9" t="s">
        <v>0</v>
      </c>
      <c r="H156" s="9" t="s">
        <v>0</v>
      </c>
      <c r="I156" s="9" t="s">
        <v>0</v>
      </c>
      <c r="J156" s="9" t="s">
        <v>0</v>
      </c>
    </row>
    <row r="157" spans="1:10" ht="12.75">
      <c r="A157" s="8">
        <v>2008</v>
      </c>
      <c r="B157" s="6" t="s">
        <v>32</v>
      </c>
      <c r="C157" s="7">
        <f t="shared" si="4"/>
        <v>101</v>
      </c>
      <c r="D157" s="9" t="s">
        <v>0</v>
      </c>
      <c r="E157" s="7">
        <v>101</v>
      </c>
      <c r="F157" s="9" t="s">
        <v>0</v>
      </c>
      <c r="G157" s="9" t="s">
        <v>0</v>
      </c>
      <c r="H157" s="9" t="s">
        <v>0</v>
      </c>
      <c r="I157" s="9" t="s">
        <v>0</v>
      </c>
      <c r="J157" s="9" t="s">
        <v>0</v>
      </c>
    </row>
    <row r="158" spans="1:10" ht="12.75">
      <c r="A158" s="8">
        <v>2009</v>
      </c>
      <c r="B158" s="6" t="s">
        <v>24</v>
      </c>
      <c r="C158" s="7">
        <f>SUM(D158:J158)</f>
        <v>0</v>
      </c>
      <c r="D158" s="9" t="s">
        <v>0</v>
      </c>
      <c r="E158" s="9" t="s">
        <v>0</v>
      </c>
      <c r="F158" s="9" t="s">
        <v>0</v>
      </c>
      <c r="G158" s="9" t="s">
        <v>0</v>
      </c>
      <c r="H158" s="9" t="s">
        <v>0</v>
      </c>
      <c r="I158" s="9" t="s">
        <v>0</v>
      </c>
      <c r="J158" s="9" t="s">
        <v>0</v>
      </c>
    </row>
    <row r="159" spans="1:10" ht="12.75">
      <c r="A159" s="8">
        <v>2009</v>
      </c>
      <c r="B159" s="6" t="s">
        <v>25</v>
      </c>
      <c r="C159" s="7">
        <f t="shared" si="4"/>
        <v>273.105</v>
      </c>
      <c r="D159" s="9" t="s">
        <v>0</v>
      </c>
      <c r="E159" s="7">
        <v>33</v>
      </c>
      <c r="F159" s="9" t="s">
        <v>0</v>
      </c>
      <c r="G159" s="7">
        <v>0.08</v>
      </c>
      <c r="H159" s="9">
        <v>0.025</v>
      </c>
      <c r="I159" s="9">
        <v>229</v>
      </c>
      <c r="J159" s="9">
        <v>11</v>
      </c>
    </row>
    <row r="160" spans="1:10" ht="12.75">
      <c r="A160" s="8">
        <v>2009</v>
      </c>
      <c r="B160" s="6" t="s">
        <v>33</v>
      </c>
      <c r="C160" s="7">
        <f>SUM(D160:J160)</f>
        <v>0.3</v>
      </c>
      <c r="D160" s="9" t="s">
        <v>0</v>
      </c>
      <c r="E160" s="7">
        <v>0.3</v>
      </c>
      <c r="F160" s="9" t="s">
        <v>0</v>
      </c>
      <c r="G160" s="9" t="s">
        <v>0</v>
      </c>
      <c r="H160" s="9" t="s">
        <v>0</v>
      </c>
      <c r="I160" s="9" t="s">
        <v>0</v>
      </c>
      <c r="J160" s="9" t="s">
        <v>0</v>
      </c>
    </row>
    <row r="161" spans="1:10" ht="12.75">
      <c r="A161" s="8">
        <v>2009</v>
      </c>
      <c r="B161" s="6" t="s">
        <v>26</v>
      </c>
      <c r="C161" s="7">
        <f t="shared" si="4"/>
        <v>870</v>
      </c>
      <c r="D161" s="9">
        <v>143</v>
      </c>
      <c r="E161" s="7">
        <v>329</v>
      </c>
      <c r="F161" s="9" t="s">
        <v>0</v>
      </c>
      <c r="G161" s="9" t="s">
        <v>0</v>
      </c>
      <c r="H161" s="9" t="s">
        <v>0</v>
      </c>
      <c r="I161" s="9">
        <v>371</v>
      </c>
      <c r="J161" s="9">
        <v>27</v>
      </c>
    </row>
    <row r="162" spans="1:10" ht="12.75">
      <c r="A162" s="8">
        <v>2009</v>
      </c>
      <c r="B162" s="6" t="s">
        <v>27</v>
      </c>
      <c r="C162" s="7">
        <f t="shared" si="4"/>
        <v>4692</v>
      </c>
      <c r="D162" s="7">
        <v>2309</v>
      </c>
      <c r="E162" s="7">
        <v>1986</v>
      </c>
      <c r="F162" s="9">
        <v>148</v>
      </c>
      <c r="G162" s="9" t="s">
        <v>0</v>
      </c>
      <c r="H162" s="9" t="s">
        <v>0</v>
      </c>
      <c r="I162" s="9">
        <v>75</v>
      </c>
      <c r="J162" s="9">
        <v>174</v>
      </c>
    </row>
    <row r="163" spans="1:13" ht="12.75">
      <c r="A163" s="8">
        <v>2009</v>
      </c>
      <c r="B163" s="6" t="s">
        <v>28</v>
      </c>
      <c r="C163" s="7">
        <f t="shared" si="4"/>
        <v>20052.1</v>
      </c>
      <c r="D163" s="7">
        <v>8672</v>
      </c>
      <c r="E163" s="7">
        <v>6148</v>
      </c>
      <c r="F163" s="9">
        <v>2382</v>
      </c>
      <c r="G163" s="9">
        <v>1</v>
      </c>
      <c r="H163" s="9">
        <v>0.1</v>
      </c>
      <c r="I163" s="9">
        <v>2792</v>
      </c>
      <c r="J163" s="9">
        <v>57</v>
      </c>
      <c r="M163" s="23"/>
    </row>
    <row r="164" spans="1:10" ht="12.75">
      <c r="A164" s="8">
        <v>2009</v>
      </c>
      <c r="B164" s="6" t="s">
        <v>29</v>
      </c>
      <c r="C164" s="7">
        <f t="shared" si="4"/>
        <v>5333.017</v>
      </c>
      <c r="D164" s="7">
        <v>3031</v>
      </c>
      <c r="E164" s="7">
        <v>1667</v>
      </c>
      <c r="F164" s="9">
        <v>450</v>
      </c>
      <c r="G164" s="9">
        <v>0.017</v>
      </c>
      <c r="H164" s="9" t="s">
        <v>0</v>
      </c>
      <c r="I164" s="9">
        <v>175</v>
      </c>
      <c r="J164" s="9">
        <v>10</v>
      </c>
    </row>
    <row r="165" spans="1:10" ht="12.75">
      <c r="A165" s="8">
        <v>2009</v>
      </c>
      <c r="B165" s="6" t="s">
        <v>36</v>
      </c>
      <c r="C165" s="7">
        <f>SUM(D165:J165)</f>
        <v>3291.7</v>
      </c>
      <c r="D165" s="7">
        <v>1682</v>
      </c>
      <c r="E165" s="7">
        <v>946</v>
      </c>
      <c r="F165" s="9">
        <v>313</v>
      </c>
      <c r="G165" s="9">
        <v>0.7</v>
      </c>
      <c r="H165" s="9" t="s">
        <v>0</v>
      </c>
      <c r="I165" s="9">
        <v>349</v>
      </c>
      <c r="J165" s="9">
        <v>1</v>
      </c>
    </row>
    <row r="166" spans="1:13" ht="12.75">
      <c r="A166" s="8">
        <v>2009</v>
      </c>
      <c r="B166" s="6" t="s">
        <v>30</v>
      </c>
      <c r="C166" s="7">
        <f>SUM(D166:J166)</f>
        <v>1775</v>
      </c>
      <c r="D166" s="7">
        <v>759</v>
      </c>
      <c r="E166" s="7">
        <v>227</v>
      </c>
      <c r="F166" s="9">
        <v>59</v>
      </c>
      <c r="G166" s="9" t="s">
        <v>0</v>
      </c>
      <c r="H166" s="9" t="s">
        <v>0</v>
      </c>
      <c r="I166" s="9">
        <v>730</v>
      </c>
      <c r="J166" s="9" t="s">
        <v>0</v>
      </c>
      <c r="M166" s="23"/>
    </row>
    <row r="167" spans="1:10" ht="12.75">
      <c r="A167" s="8">
        <v>2009</v>
      </c>
      <c r="B167" s="6" t="s">
        <v>31</v>
      </c>
      <c r="C167" s="7">
        <f>SUM(D167:J167)</f>
        <v>19.6</v>
      </c>
      <c r="D167" s="9" t="s">
        <v>0</v>
      </c>
      <c r="E167" s="7">
        <v>19</v>
      </c>
      <c r="F167" s="9">
        <v>0.6</v>
      </c>
      <c r="G167" s="9" t="s">
        <v>0</v>
      </c>
      <c r="H167" s="9" t="s">
        <v>0</v>
      </c>
      <c r="I167" s="9" t="s">
        <v>0</v>
      </c>
      <c r="J167" s="9" t="s">
        <v>0</v>
      </c>
    </row>
    <row r="168" spans="1:10" ht="12.75">
      <c r="A168" s="8">
        <v>2009</v>
      </c>
      <c r="B168" s="6" t="s">
        <v>32</v>
      </c>
      <c r="C168" s="7">
        <f t="shared" si="4"/>
        <v>80</v>
      </c>
      <c r="D168" s="9" t="s">
        <v>0</v>
      </c>
      <c r="E168" s="7">
        <v>80</v>
      </c>
      <c r="F168" s="9" t="s">
        <v>0</v>
      </c>
      <c r="G168" s="9" t="s">
        <v>0</v>
      </c>
      <c r="H168" s="9" t="s">
        <v>0</v>
      </c>
      <c r="I168" s="9" t="s">
        <v>0</v>
      </c>
      <c r="J168" s="9" t="s">
        <v>0</v>
      </c>
    </row>
    <row r="169" spans="1:10" ht="12.75">
      <c r="A169" s="8">
        <v>2010</v>
      </c>
      <c r="B169" s="6" t="s">
        <v>24</v>
      </c>
      <c r="C169" s="7">
        <f>SUM(D169:J169)</f>
        <v>37.3</v>
      </c>
      <c r="D169" s="9" t="s">
        <v>0</v>
      </c>
      <c r="E169" s="9" t="s">
        <v>0</v>
      </c>
      <c r="F169" s="9" t="s">
        <v>0</v>
      </c>
      <c r="G169" s="9" t="s">
        <v>0</v>
      </c>
      <c r="H169" s="9" t="s">
        <v>0</v>
      </c>
      <c r="I169" s="9">
        <v>37.3</v>
      </c>
      <c r="J169" s="9" t="s">
        <v>0</v>
      </c>
    </row>
    <row r="170" spans="1:10" ht="12.75">
      <c r="A170" s="8">
        <v>2010</v>
      </c>
      <c r="B170" s="6" t="s">
        <v>25</v>
      </c>
      <c r="C170" s="7">
        <f t="shared" si="4"/>
        <v>249.4</v>
      </c>
      <c r="D170" s="9" t="s">
        <v>0</v>
      </c>
      <c r="E170" s="7">
        <v>55</v>
      </c>
      <c r="F170" s="9" t="s">
        <v>0</v>
      </c>
      <c r="G170" s="9" t="s">
        <v>0</v>
      </c>
      <c r="H170" s="9">
        <v>0.5</v>
      </c>
      <c r="I170" s="9">
        <v>179</v>
      </c>
      <c r="J170" s="9">
        <v>14.9</v>
      </c>
    </row>
    <row r="171" spans="1:10" ht="12.75">
      <c r="A171" s="8">
        <v>2010</v>
      </c>
      <c r="B171" s="6" t="s">
        <v>33</v>
      </c>
      <c r="C171" s="7">
        <f>SUM(D171:J171)</f>
        <v>11.79</v>
      </c>
      <c r="D171" s="9" t="s">
        <v>0</v>
      </c>
      <c r="E171" s="7">
        <v>3.5</v>
      </c>
      <c r="F171" s="9" t="s">
        <v>0</v>
      </c>
      <c r="G171" s="9" t="s">
        <v>0</v>
      </c>
      <c r="H171" s="9" t="s">
        <v>0</v>
      </c>
      <c r="I171" s="9">
        <v>8.29</v>
      </c>
      <c r="J171" s="9" t="s">
        <v>0</v>
      </c>
    </row>
    <row r="172" spans="1:10" ht="12.75">
      <c r="A172" s="8">
        <v>2010</v>
      </c>
      <c r="B172" s="6" t="s">
        <v>26</v>
      </c>
      <c r="C172" s="7">
        <f t="shared" si="4"/>
        <v>853.2</v>
      </c>
      <c r="D172" s="7">
        <v>92.7</v>
      </c>
      <c r="E172" s="7">
        <v>360.7</v>
      </c>
      <c r="F172" s="9" t="s">
        <v>0</v>
      </c>
      <c r="G172" s="9" t="s">
        <v>0</v>
      </c>
      <c r="H172" s="9" t="s">
        <v>0</v>
      </c>
      <c r="I172" s="9">
        <v>369.6</v>
      </c>
      <c r="J172" s="9">
        <v>30.2</v>
      </c>
    </row>
    <row r="173" spans="1:10" ht="12.75">
      <c r="A173" s="8">
        <v>2010</v>
      </c>
      <c r="B173" s="6" t="s">
        <v>27</v>
      </c>
      <c r="C173" s="7">
        <f t="shared" si="4"/>
        <v>3738.1799999999994</v>
      </c>
      <c r="D173" s="7">
        <v>983.8</v>
      </c>
      <c r="E173" s="7">
        <v>2438.1</v>
      </c>
      <c r="F173" s="9">
        <v>12</v>
      </c>
      <c r="G173" s="9" t="s">
        <v>0</v>
      </c>
      <c r="H173" s="9" t="s">
        <v>0</v>
      </c>
      <c r="I173" s="9">
        <v>124.68</v>
      </c>
      <c r="J173" s="9">
        <v>179.6</v>
      </c>
    </row>
    <row r="174" spans="1:10" ht="12.75">
      <c r="A174" s="8">
        <v>2010</v>
      </c>
      <c r="B174" s="6" t="s">
        <v>28</v>
      </c>
      <c r="C174" s="7">
        <f t="shared" si="4"/>
        <v>19098.089999999997</v>
      </c>
      <c r="D174" s="7">
        <v>7895.57</v>
      </c>
      <c r="E174" s="7">
        <v>6411.35</v>
      </c>
      <c r="F174" s="9">
        <v>2354.67</v>
      </c>
      <c r="G174" s="9">
        <v>1.8</v>
      </c>
      <c r="H174" s="9">
        <v>23.8</v>
      </c>
      <c r="I174" s="9">
        <v>2309.3</v>
      </c>
      <c r="J174" s="9">
        <v>101.6</v>
      </c>
    </row>
    <row r="175" spans="1:10" ht="12.75">
      <c r="A175" s="8">
        <v>2010</v>
      </c>
      <c r="B175" s="6" t="s">
        <v>29</v>
      </c>
      <c r="C175" s="7">
        <f t="shared" si="4"/>
        <v>5605.77</v>
      </c>
      <c r="D175" s="7">
        <v>2044</v>
      </c>
      <c r="E175" s="7">
        <v>1503.9</v>
      </c>
      <c r="F175" s="9">
        <v>741.9</v>
      </c>
      <c r="G175" s="9">
        <v>0.1</v>
      </c>
      <c r="H175" s="9" t="s">
        <v>0</v>
      </c>
      <c r="I175" s="9">
        <v>1306.57</v>
      </c>
      <c r="J175" s="9">
        <v>9.3</v>
      </c>
    </row>
    <row r="176" spans="1:10" ht="12.75">
      <c r="A176" s="8">
        <v>2010</v>
      </c>
      <c r="B176" s="6" t="s">
        <v>36</v>
      </c>
      <c r="C176" s="7">
        <f>SUM(D176:J176)</f>
        <v>3569.1799999999994</v>
      </c>
      <c r="D176" s="7">
        <v>1706.87</v>
      </c>
      <c r="E176" s="7">
        <v>1100.86</v>
      </c>
      <c r="F176" s="9">
        <v>338.24</v>
      </c>
      <c r="G176" s="9">
        <v>0.1</v>
      </c>
      <c r="H176" s="9" t="s">
        <v>0</v>
      </c>
      <c r="I176" s="9">
        <v>422.71</v>
      </c>
      <c r="J176" s="9">
        <v>0.4</v>
      </c>
    </row>
    <row r="177" spans="1:10" ht="12.75">
      <c r="A177" s="8">
        <v>2010</v>
      </c>
      <c r="B177" s="6" t="s">
        <v>30</v>
      </c>
      <c r="C177" s="7">
        <f t="shared" si="4"/>
        <v>1263.93</v>
      </c>
      <c r="D177" s="7">
        <v>36.03</v>
      </c>
      <c r="E177" s="7">
        <v>240.3</v>
      </c>
      <c r="F177" s="9">
        <v>87.9</v>
      </c>
      <c r="G177" s="9">
        <v>0.6</v>
      </c>
      <c r="H177" s="9" t="s">
        <v>0</v>
      </c>
      <c r="I177" s="9">
        <v>899.1</v>
      </c>
      <c r="J177" s="9" t="s">
        <v>0</v>
      </c>
    </row>
    <row r="178" spans="1:10" ht="12.75">
      <c r="A178" s="8">
        <v>2010</v>
      </c>
      <c r="B178" s="6" t="s">
        <v>31</v>
      </c>
      <c r="C178" s="7">
        <f t="shared" si="4"/>
        <v>23.6</v>
      </c>
      <c r="D178" s="9" t="s">
        <v>0</v>
      </c>
      <c r="E178" s="7">
        <v>23.3</v>
      </c>
      <c r="F178" s="9">
        <v>0.3</v>
      </c>
      <c r="G178" s="9" t="s">
        <v>0</v>
      </c>
      <c r="H178" s="9" t="s">
        <v>0</v>
      </c>
      <c r="I178" s="9" t="s">
        <v>0</v>
      </c>
      <c r="J178" s="9" t="s">
        <v>0</v>
      </c>
    </row>
    <row r="179" spans="1:10" ht="12.75">
      <c r="A179" s="37">
        <v>2010</v>
      </c>
      <c r="B179" s="6" t="s">
        <v>32</v>
      </c>
      <c r="C179" s="14">
        <f t="shared" si="4"/>
        <v>107.88</v>
      </c>
      <c r="D179" s="14">
        <v>107.88</v>
      </c>
      <c r="E179" s="40" t="s">
        <v>0</v>
      </c>
      <c r="F179" s="40" t="s">
        <v>0</v>
      </c>
      <c r="G179" s="40" t="s">
        <v>0</v>
      </c>
      <c r="H179" s="40" t="s">
        <v>0</v>
      </c>
      <c r="I179" s="40" t="s">
        <v>0</v>
      </c>
      <c r="J179" s="40" t="s">
        <v>0</v>
      </c>
    </row>
    <row r="180" spans="1:10" ht="12.75">
      <c r="A180" s="37">
        <v>2011</v>
      </c>
      <c r="B180" s="6" t="s">
        <v>24</v>
      </c>
      <c r="C180" s="14">
        <v>0</v>
      </c>
      <c r="D180" s="14" t="s">
        <v>0</v>
      </c>
      <c r="E180" s="40" t="s">
        <v>0</v>
      </c>
      <c r="F180" s="40" t="s">
        <v>0</v>
      </c>
      <c r="G180" s="40" t="s">
        <v>0</v>
      </c>
      <c r="H180" s="40" t="s">
        <v>0</v>
      </c>
      <c r="I180" s="40" t="s">
        <v>0</v>
      </c>
      <c r="J180" s="40" t="s">
        <v>0</v>
      </c>
    </row>
    <row r="181" spans="1:10" ht="12.75">
      <c r="A181" s="37">
        <v>2011</v>
      </c>
      <c r="B181" s="6" t="s">
        <v>25</v>
      </c>
      <c r="C181" s="14">
        <v>654</v>
      </c>
      <c r="D181" s="14" t="s">
        <v>0</v>
      </c>
      <c r="E181" s="40">
        <v>55</v>
      </c>
      <c r="F181" s="40" t="s">
        <v>0</v>
      </c>
      <c r="G181" s="40" t="s">
        <v>0</v>
      </c>
      <c r="H181" s="40" t="s">
        <v>0</v>
      </c>
      <c r="I181" s="40">
        <v>581</v>
      </c>
      <c r="J181" s="40">
        <v>18</v>
      </c>
    </row>
    <row r="182" spans="1:10" ht="12.75">
      <c r="A182" s="37">
        <v>2011</v>
      </c>
      <c r="B182" s="6" t="s">
        <v>33</v>
      </c>
      <c r="C182" s="14">
        <v>19</v>
      </c>
      <c r="D182" s="14" t="s">
        <v>0</v>
      </c>
      <c r="E182" s="40">
        <v>1</v>
      </c>
      <c r="F182" s="40" t="s">
        <v>0</v>
      </c>
      <c r="G182" s="40" t="s">
        <v>0</v>
      </c>
      <c r="H182" s="40" t="s">
        <v>0</v>
      </c>
      <c r="I182" s="40" t="s">
        <v>0</v>
      </c>
      <c r="J182" s="40">
        <v>18</v>
      </c>
    </row>
    <row r="183" spans="1:10" ht="12.75">
      <c r="A183" s="37">
        <v>2011</v>
      </c>
      <c r="B183" s="6" t="s">
        <v>26</v>
      </c>
      <c r="C183" s="14">
        <v>520</v>
      </c>
      <c r="D183" s="14" t="s">
        <v>0</v>
      </c>
      <c r="E183" s="40">
        <v>340</v>
      </c>
      <c r="F183" s="40" t="s">
        <v>0</v>
      </c>
      <c r="G183" s="40">
        <v>7</v>
      </c>
      <c r="H183" s="40" t="s">
        <v>0</v>
      </c>
      <c r="I183" s="40">
        <v>141</v>
      </c>
      <c r="J183" s="40">
        <v>32</v>
      </c>
    </row>
    <row r="184" spans="1:10" ht="12.75">
      <c r="A184" s="37">
        <v>2011</v>
      </c>
      <c r="B184" s="6" t="s">
        <v>27</v>
      </c>
      <c r="C184" s="14">
        <v>5190</v>
      </c>
      <c r="D184" s="14">
        <v>2359</v>
      </c>
      <c r="E184" s="40">
        <v>2605</v>
      </c>
      <c r="F184" s="40" t="s">
        <v>0</v>
      </c>
      <c r="G184" s="40" t="s">
        <v>0</v>
      </c>
      <c r="H184" s="40" t="s">
        <v>0</v>
      </c>
      <c r="I184" s="40">
        <v>21</v>
      </c>
      <c r="J184" s="40">
        <v>205</v>
      </c>
    </row>
    <row r="185" spans="1:10" ht="12.75">
      <c r="A185" s="37">
        <v>2011</v>
      </c>
      <c r="B185" s="6" t="s">
        <v>28</v>
      </c>
      <c r="C185" s="14">
        <v>22580</v>
      </c>
      <c r="D185" s="14">
        <v>9406</v>
      </c>
      <c r="E185" s="40">
        <v>7537</v>
      </c>
      <c r="F185" s="40">
        <v>2382</v>
      </c>
      <c r="G185" s="40">
        <v>33</v>
      </c>
      <c r="H185" s="40" t="s">
        <v>0</v>
      </c>
      <c r="I185" s="40">
        <v>3104</v>
      </c>
      <c r="J185" s="40">
        <v>118</v>
      </c>
    </row>
    <row r="186" spans="1:10" ht="12.75">
      <c r="A186" s="37">
        <v>2011</v>
      </c>
      <c r="B186" s="6" t="s">
        <v>29</v>
      </c>
      <c r="C186" s="14">
        <v>5097</v>
      </c>
      <c r="D186" s="14">
        <v>1842</v>
      </c>
      <c r="E186" s="40">
        <v>1304</v>
      </c>
      <c r="F186" s="40">
        <v>1002</v>
      </c>
      <c r="G186" s="40" t="s">
        <v>0</v>
      </c>
      <c r="H186" s="40" t="s">
        <v>0</v>
      </c>
      <c r="I186" s="40">
        <v>943</v>
      </c>
      <c r="J186" s="40">
        <v>6</v>
      </c>
    </row>
    <row r="187" spans="1:10" ht="12.75">
      <c r="A187" s="37">
        <v>2011</v>
      </c>
      <c r="B187" s="6" t="s">
        <v>36</v>
      </c>
      <c r="C187" s="14">
        <v>4103</v>
      </c>
      <c r="D187" s="14">
        <v>1969</v>
      </c>
      <c r="E187" s="40">
        <v>1015</v>
      </c>
      <c r="F187" s="40">
        <v>453</v>
      </c>
      <c r="G187" s="40" t="s">
        <v>0</v>
      </c>
      <c r="H187" s="40" t="s">
        <v>0</v>
      </c>
      <c r="I187" s="40">
        <v>666</v>
      </c>
      <c r="J187" s="40" t="s">
        <v>0</v>
      </c>
    </row>
    <row r="188" spans="1:10" ht="12.75">
      <c r="A188" s="37">
        <v>2011</v>
      </c>
      <c r="B188" s="6" t="s">
        <v>30</v>
      </c>
      <c r="C188" s="14">
        <v>874</v>
      </c>
      <c r="D188" s="14" t="s">
        <v>0</v>
      </c>
      <c r="E188" s="40">
        <v>212</v>
      </c>
      <c r="F188" s="40">
        <v>29</v>
      </c>
      <c r="G188" s="40" t="s">
        <v>0</v>
      </c>
      <c r="H188" s="40" t="s">
        <v>0</v>
      </c>
      <c r="I188" s="40">
        <v>633</v>
      </c>
      <c r="J188" s="40" t="s">
        <v>0</v>
      </c>
    </row>
    <row r="189" spans="1:10" ht="12.75">
      <c r="A189" s="37">
        <v>2011</v>
      </c>
      <c r="B189" s="6" t="s">
        <v>31</v>
      </c>
      <c r="C189" s="14">
        <v>382</v>
      </c>
      <c r="D189" s="14" t="s">
        <v>0</v>
      </c>
      <c r="E189" s="40">
        <v>22</v>
      </c>
      <c r="F189" s="40">
        <v>360</v>
      </c>
      <c r="G189" s="40" t="s">
        <v>0</v>
      </c>
      <c r="H189" s="40" t="s">
        <v>0</v>
      </c>
      <c r="I189" s="40" t="s">
        <v>0</v>
      </c>
      <c r="J189" s="40" t="s">
        <v>0</v>
      </c>
    </row>
    <row r="190" spans="1:10" ht="12.75">
      <c r="A190" s="37">
        <v>2011</v>
      </c>
      <c r="B190" s="6" t="s">
        <v>32</v>
      </c>
      <c r="C190" s="14">
        <v>81</v>
      </c>
      <c r="D190" s="14" t="s">
        <v>0</v>
      </c>
      <c r="E190" s="40">
        <v>81</v>
      </c>
      <c r="F190" s="40" t="s">
        <v>0</v>
      </c>
      <c r="G190" s="40" t="s">
        <v>0</v>
      </c>
      <c r="H190" s="40" t="s">
        <v>0</v>
      </c>
      <c r="I190" s="40" t="s">
        <v>0</v>
      </c>
      <c r="J190" s="43" t="s">
        <v>0</v>
      </c>
    </row>
    <row r="191" spans="1:10" ht="12.75">
      <c r="A191" s="37">
        <v>2012</v>
      </c>
      <c r="B191" s="6" t="s">
        <v>24</v>
      </c>
      <c r="C191" s="14">
        <f>SUM(D191:J191)</f>
        <v>11636</v>
      </c>
      <c r="D191" s="43" t="s">
        <v>0</v>
      </c>
      <c r="E191" s="43" t="s">
        <v>0</v>
      </c>
      <c r="F191" s="43" t="s">
        <v>0</v>
      </c>
      <c r="G191" s="43" t="s">
        <v>0</v>
      </c>
      <c r="H191" s="43" t="s">
        <v>0</v>
      </c>
      <c r="I191" s="40">
        <v>11636</v>
      </c>
      <c r="J191" s="43" t="s">
        <v>0</v>
      </c>
    </row>
    <row r="192" spans="1:10" ht="12.75">
      <c r="A192" s="37">
        <v>2012</v>
      </c>
      <c r="B192" s="6" t="s">
        <v>25</v>
      </c>
      <c r="C192" s="14">
        <f aca="true" t="shared" si="5" ref="C192:C201">SUM(D192:J192)</f>
        <v>311224</v>
      </c>
      <c r="D192" s="14">
        <v>3925</v>
      </c>
      <c r="E192" s="40">
        <v>48883</v>
      </c>
      <c r="F192" s="43" t="s">
        <v>0</v>
      </c>
      <c r="G192" s="43" t="s">
        <v>0</v>
      </c>
      <c r="H192" s="43" t="s">
        <v>0</v>
      </c>
      <c r="I192" s="40">
        <v>239043</v>
      </c>
      <c r="J192" s="43">
        <v>19373</v>
      </c>
    </row>
    <row r="193" spans="1:10" ht="12.75">
      <c r="A193" s="37">
        <v>2012</v>
      </c>
      <c r="B193" s="6" t="s">
        <v>33</v>
      </c>
      <c r="C193" s="14">
        <f t="shared" si="5"/>
        <v>3720</v>
      </c>
      <c r="D193" s="43" t="s">
        <v>0</v>
      </c>
      <c r="E193" s="40">
        <v>3720</v>
      </c>
      <c r="F193" s="43" t="s">
        <v>0</v>
      </c>
      <c r="G193" s="43" t="s">
        <v>0</v>
      </c>
      <c r="H193" s="43" t="s">
        <v>0</v>
      </c>
      <c r="I193" s="43" t="s">
        <v>0</v>
      </c>
      <c r="J193" s="43" t="s">
        <v>0</v>
      </c>
    </row>
    <row r="194" spans="1:10" ht="12.75">
      <c r="A194" s="37">
        <v>2012</v>
      </c>
      <c r="B194" s="6" t="s">
        <v>26</v>
      </c>
      <c r="C194" s="14">
        <f t="shared" si="5"/>
        <v>770484</v>
      </c>
      <c r="D194" s="14">
        <v>116402</v>
      </c>
      <c r="E194" s="40">
        <v>326465</v>
      </c>
      <c r="F194" s="43" t="s">
        <v>0</v>
      </c>
      <c r="G194" s="40">
        <v>690</v>
      </c>
      <c r="H194" s="43" t="s">
        <v>0</v>
      </c>
      <c r="I194" s="40">
        <v>285015</v>
      </c>
      <c r="J194" s="43">
        <v>41912</v>
      </c>
    </row>
    <row r="195" spans="1:10" ht="12.75">
      <c r="A195" s="37">
        <v>2012</v>
      </c>
      <c r="B195" s="6" t="s">
        <v>27</v>
      </c>
      <c r="C195" s="14">
        <f t="shared" si="5"/>
        <v>4998906</v>
      </c>
      <c r="D195" s="14">
        <v>1595496</v>
      </c>
      <c r="E195" s="40">
        <v>2897656</v>
      </c>
      <c r="F195" s="40">
        <v>179044</v>
      </c>
      <c r="G195" s="43" t="s">
        <v>0</v>
      </c>
      <c r="H195" s="43" t="s">
        <v>0</v>
      </c>
      <c r="I195" s="40">
        <v>76892</v>
      </c>
      <c r="J195" s="43">
        <v>249818</v>
      </c>
    </row>
    <row r="196" spans="1:10" ht="12.75">
      <c r="A196" s="37">
        <v>2012</v>
      </c>
      <c r="B196" s="6" t="s">
        <v>28</v>
      </c>
      <c r="C196" s="14">
        <f t="shared" si="5"/>
        <v>20754562</v>
      </c>
      <c r="D196" s="14">
        <v>8880808</v>
      </c>
      <c r="E196" s="40">
        <v>6913820</v>
      </c>
      <c r="F196" s="40">
        <v>2031958</v>
      </c>
      <c r="G196" s="40">
        <v>4406</v>
      </c>
      <c r="H196" s="43" t="s">
        <v>0</v>
      </c>
      <c r="I196" s="40">
        <v>2802099</v>
      </c>
      <c r="J196" s="43">
        <v>121471</v>
      </c>
    </row>
    <row r="197" spans="1:10" ht="12.75">
      <c r="A197" s="37">
        <v>2012</v>
      </c>
      <c r="B197" s="6" t="s">
        <v>29</v>
      </c>
      <c r="C197" s="14">
        <f t="shared" si="5"/>
        <v>7682280</v>
      </c>
      <c r="D197" s="14">
        <v>3075995</v>
      </c>
      <c r="E197" s="40">
        <v>2411583</v>
      </c>
      <c r="F197" s="40">
        <v>961041</v>
      </c>
      <c r="G197" s="43" t="s">
        <v>0</v>
      </c>
      <c r="H197" s="43" t="s">
        <v>0</v>
      </c>
      <c r="I197" s="40">
        <v>1223091</v>
      </c>
      <c r="J197" s="43">
        <v>10570</v>
      </c>
    </row>
    <row r="198" spans="1:10" ht="12.75">
      <c r="A198" s="37">
        <v>2012</v>
      </c>
      <c r="B198" s="6" t="s">
        <v>36</v>
      </c>
      <c r="C198" s="14">
        <f t="shared" si="5"/>
        <v>3159465</v>
      </c>
      <c r="D198" s="14">
        <v>1562005</v>
      </c>
      <c r="E198" s="40">
        <v>859401</v>
      </c>
      <c r="F198" s="40">
        <v>289891</v>
      </c>
      <c r="G198" s="40">
        <v>451</v>
      </c>
      <c r="H198" s="43" t="s">
        <v>0</v>
      </c>
      <c r="I198" s="40">
        <v>447477</v>
      </c>
      <c r="J198" s="43">
        <v>240</v>
      </c>
    </row>
    <row r="199" spans="1:10" ht="12.75">
      <c r="A199" s="37">
        <v>2012</v>
      </c>
      <c r="B199" s="6" t="s">
        <v>30</v>
      </c>
      <c r="C199" s="14">
        <f t="shared" si="5"/>
        <v>1287359</v>
      </c>
      <c r="D199" s="14">
        <v>319364</v>
      </c>
      <c r="E199" s="40">
        <v>268801</v>
      </c>
      <c r="F199" s="40">
        <v>52389</v>
      </c>
      <c r="G199" s="40">
        <v>190</v>
      </c>
      <c r="H199" s="43" t="s">
        <v>0</v>
      </c>
      <c r="I199" s="40">
        <v>646615</v>
      </c>
      <c r="J199" s="43" t="s">
        <v>0</v>
      </c>
    </row>
    <row r="200" spans="1:10" ht="12.75">
      <c r="A200" s="37">
        <v>2012</v>
      </c>
      <c r="B200" s="6" t="s">
        <v>31</v>
      </c>
      <c r="C200" s="14">
        <f t="shared" si="5"/>
        <v>19598</v>
      </c>
      <c r="D200" s="43" t="s">
        <v>0</v>
      </c>
      <c r="E200" s="40">
        <v>19410</v>
      </c>
      <c r="F200" s="40">
        <v>188</v>
      </c>
      <c r="G200" s="43" t="s">
        <v>0</v>
      </c>
      <c r="H200" s="43" t="s">
        <v>0</v>
      </c>
      <c r="I200" s="43" t="s">
        <v>0</v>
      </c>
      <c r="J200" s="43" t="s">
        <v>0</v>
      </c>
    </row>
    <row r="201" spans="1:10" ht="12.75">
      <c r="A201" s="37">
        <v>2012</v>
      </c>
      <c r="B201" s="6" t="s">
        <v>32</v>
      </c>
      <c r="C201" s="14">
        <f t="shared" si="5"/>
        <v>76014</v>
      </c>
      <c r="D201" s="43" t="s">
        <v>0</v>
      </c>
      <c r="E201" s="40">
        <v>76014</v>
      </c>
      <c r="F201" s="43" t="s">
        <v>0</v>
      </c>
      <c r="G201" s="43" t="s">
        <v>0</v>
      </c>
      <c r="H201" s="43" t="s">
        <v>0</v>
      </c>
      <c r="I201" s="43" t="s">
        <v>0</v>
      </c>
      <c r="J201" s="43" t="s">
        <v>0</v>
      </c>
    </row>
    <row r="202" spans="1:10" ht="12.75">
      <c r="A202" s="37">
        <v>2013</v>
      </c>
      <c r="B202" s="6" t="s">
        <v>24</v>
      </c>
      <c r="C202" s="14">
        <f>SUM(D202:J202)</f>
        <v>2857</v>
      </c>
      <c r="D202" s="41" t="s">
        <v>0</v>
      </c>
      <c r="E202" s="41" t="s">
        <v>0</v>
      </c>
      <c r="F202" s="41" t="s">
        <v>0</v>
      </c>
      <c r="G202" s="41" t="s">
        <v>0</v>
      </c>
      <c r="H202" s="41" t="s">
        <v>0</v>
      </c>
      <c r="I202" s="9">
        <v>2857</v>
      </c>
      <c r="J202" s="10" t="s">
        <v>0</v>
      </c>
    </row>
    <row r="203" spans="1:10" ht="12.75">
      <c r="A203" s="37">
        <v>2013</v>
      </c>
      <c r="B203" s="6" t="s">
        <v>25</v>
      </c>
      <c r="C203" s="14">
        <f aca="true" t="shared" si="6" ref="C203:C212">SUM(D203:J203)</f>
        <v>214900</v>
      </c>
      <c r="D203" s="9">
        <v>2662</v>
      </c>
      <c r="E203" s="40">
        <v>59520</v>
      </c>
      <c r="F203" s="41" t="s">
        <v>0</v>
      </c>
      <c r="G203" s="9">
        <v>2769</v>
      </c>
      <c r="H203" s="41" t="s">
        <v>0</v>
      </c>
      <c r="I203" s="40">
        <v>133207</v>
      </c>
      <c r="J203" s="9">
        <v>16742</v>
      </c>
    </row>
    <row r="204" spans="1:10" ht="12.75">
      <c r="A204" s="37">
        <v>2013</v>
      </c>
      <c r="B204" s="6" t="s">
        <v>33</v>
      </c>
      <c r="C204" s="14">
        <f t="shared" si="6"/>
        <v>6182</v>
      </c>
      <c r="D204" s="41" t="s">
        <v>0</v>
      </c>
      <c r="E204" s="40">
        <v>1695</v>
      </c>
      <c r="F204" s="41" t="s">
        <v>0</v>
      </c>
      <c r="G204" s="41" t="s">
        <v>0</v>
      </c>
      <c r="H204" s="41" t="s">
        <v>0</v>
      </c>
      <c r="I204" s="9">
        <v>4285</v>
      </c>
      <c r="J204" s="9">
        <v>202</v>
      </c>
    </row>
    <row r="205" spans="1:10" ht="12.75">
      <c r="A205" s="37">
        <v>2013</v>
      </c>
      <c r="B205" s="6" t="s">
        <v>26</v>
      </c>
      <c r="C205" s="14">
        <f t="shared" si="6"/>
        <v>629437</v>
      </c>
      <c r="D205" s="9">
        <v>52070</v>
      </c>
      <c r="E205" s="40">
        <v>331721</v>
      </c>
      <c r="F205" s="41" t="s">
        <v>0</v>
      </c>
      <c r="G205" s="40">
        <v>3549</v>
      </c>
      <c r="H205" s="41" t="s">
        <v>0</v>
      </c>
      <c r="I205" s="40">
        <v>183004</v>
      </c>
      <c r="J205" s="9">
        <v>59093</v>
      </c>
    </row>
    <row r="206" spans="1:10" ht="12.75">
      <c r="A206" s="37">
        <v>2013</v>
      </c>
      <c r="B206" s="6" t="s">
        <v>27</v>
      </c>
      <c r="C206" s="14">
        <f t="shared" si="6"/>
        <v>5744360</v>
      </c>
      <c r="D206" s="14">
        <v>2064158</v>
      </c>
      <c r="E206" s="40">
        <v>3306735</v>
      </c>
      <c r="F206" s="9">
        <v>59516</v>
      </c>
      <c r="G206" s="41" t="s">
        <v>0</v>
      </c>
      <c r="H206" s="41" t="s">
        <v>0</v>
      </c>
      <c r="I206" s="40">
        <v>76084</v>
      </c>
      <c r="J206" s="9">
        <v>237867</v>
      </c>
    </row>
    <row r="207" spans="1:10" ht="12.75">
      <c r="A207" s="37">
        <v>2013</v>
      </c>
      <c r="B207" s="6" t="s">
        <v>28</v>
      </c>
      <c r="C207" s="14">
        <f t="shared" si="6"/>
        <v>21902942</v>
      </c>
      <c r="D207" s="14">
        <v>8739052</v>
      </c>
      <c r="E207" s="40">
        <v>7625665</v>
      </c>
      <c r="F207" s="40">
        <v>2505861</v>
      </c>
      <c r="G207" s="40">
        <v>860</v>
      </c>
      <c r="H207" s="41" t="s">
        <v>0</v>
      </c>
      <c r="I207" s="40">
        <v>2926872</v>
      </c>
      <c r="J207" s="9">
        <v>104632</v>
      </c>
    </row>
    <row r="208" spans="1:10" ht="12.75">
      <c r="A208" s="37">
        <v>2013</v>
      </c>
      <c r="B208" s="6" t="s">
        <v>29</v>
      </c>
      <c r="C208" s="14">
        <f t="shared" si="6"/>
        <v>7993454</v>
      </c>
      <c r="D208" s="14">
        <v>3766531</v>
      </c>
      <c r="E208" s="40">
        <v>2545041</v>
      </c>
      <c r="F208" s="40">
        <v>939273</v>
      </c>
      <c r="G208" s="9">
        <v>230</v>
      </c>
      <c r="H208" s="41" t="s">
        <v>0</v>
      </c>
      <c r="I208" s="40">
        <v>723138</v>
      </c>
      <c r="J208" s="9">
        <v>19241</v>
      </c>
    </row>
    <row r="209" spans="1:10" ht="12.75">
      <c r="A209" s="37">
        <v>2013</v>
      </c>
      <c r="B209" s="6" t="s">
        <v>36</v>
      </c>
      <c r="C209" s="14">
        <f t="shared" si="6"/>
        <v>3413419</v>
      </c>
      <c r="D209" s="14">
        <v>1786915</v>
      </c>
      <c r="E209" s="40">
        <v>802708</v>
      </c>
      <c r="F209" s="40">
        <v>325151</v>
      </c>
      <c r="G209" s="9">
        <v>134</v>
      </c>
      <c r="H209" s="41" t="s">
        <v>0</v>
      </c>
      <c r="I209" s="40">
        <v>498253</v>
      </c>
      <c r="J209" s="9">
        <v>258</v>
      </c>
    </row>
    <row r="210" spans="1:12" ht="12.75">
      <c r="A210" s="37">
        <v>2013</v>
      </c>
      <c r="B210" s="6" t="s">
        <v>30</v>
      </c>
      <c r="C210" s="14">
        <f t="shared" si="6"/>
        <v>1025250</v>
      </c>
      <c r="D210" s="9">
        <v>126817</v>
      </c>
      <c r="E210" s="40">
        <v>245566</v>
      </c>
      <c r="F210" s="40">
        <v>16960</v>
      </c>
      <c r="G210" s="9">
        <v>222</v>
      </c>
      <c r="H210" s="41" t="s">
        <v>0</v>
      </c>
      <c r="I210" s="40">
        <v>635685</v>
      </c>
      <c r="J210" s="10" t="s">
        <v>0</v>
      </c>
      <c r="L210" s="45"/>
    </row>
    <row r="211" spans="1:12" ht="12.75">
      <c r="A211" s="37">
        <v>2013</v>
      </c>
      <c r="B211" s="6" t="s">
        <v>31</v>
      </c>
      <c r="C211" s="14">
        <f t="shared" si="6"/>
        <v>15918</v>
      </c>
      <c r="D211" s="41" t="s">
        <v>0</v>
      </c>
      <c r="E211" s="40">
        <v>15918</v>
      </c>
      <c r="F211" s="43" t="s">
        <v>0</v>
      </c>
      <c r="G211" s="41" t="s">
        <v>0</v>
      </c>
      <c r="H211" s="41" t="s">
        <v>0</v>
      </c>
      <c r="I211" s="41" t="s">
        <v>0</v>
      </c>
      <c r="J211" s="10" t="s">
        <v>0</v>
      </c>
      <c r="L211" s="45"/>
    </row>
    <row r="212" spans="1:12" s="28" customFormat="1" ht="12.75">
      <c r="A212" s="37">
        <v>2013</v>
      </c>
      <c r="B212" s="6" t="s">
        <v>32</v>
      </c>
      <c r="C212" s="43">
        <f t="shared" si="6"/>
        <v>90669</v>
      </c>
      <c r="D212" s="43" t="s">
        <v>0</v>
      </c>
      <c r="E212" s="40">
        <v>90669</v>
      </c>
      <c r="F212" s="43" t="s">
        <v>0</v>
      </c>
      <c r="G212" s="43" t="s">
        <v>0</v>
      </c>
      <c r="H212" s="43" t="s">
        <v>0</v>
      </c>
      <c r="I212" s="43" t="s">
        <v>0</v>
      </c>
      <c r="J212" s="43" t="s">
        <v>0</v>
      </c>
      <c r="L212" s="61"/>
    </row>
    <row r="213" spans="1:12" s="28" customFormat="1" ht="12.75">
      <c r="A213" s="37">
        <v>2014</v>
      </c>
      <c r="B213" s="6" t="s">
        <v>24</v>
      </c>
      <c r="C213" s="43"/>
      <c r="D213" s="43" t="s">
        <v>0</v>
      </c>
      <c r="E213" s="43" t="s">
        <v>0</v>
      </c>
      <c r="F213" s="43" t="s">
        <v>0</v>
      </c>
      <c r="G213" s="43" t="s">
        <v>0</v>
      </c>
      <c r="H213" s="43" t="s">
        <v>0</v>
      </c>
      <c r="I213" s="43" t="s">
        <v>0</v>
      </c>
      <c r="J213" s="43" t="s">
        <v>0</v>
      </c>
      <c r="L213" s="61"/>
    </row>
    <row r="214" spans="1:12" s="28" customFormat="1" ht="12.75">
      <c r="A214" s="37">
        <v>2014</v>
      </c>
      <c r="B214" s="6" t="s">
        <v>25</v>
      </c>
      <c r="C214" s="43">
        <v>385.9</v>
      </c>
      <c r="D214" s="43" t="s">
        <v>0</v>
      </c>
      <c r="E214" s="43">
        <v>59.4</v>
      </c>
      <c r="F214" s="43" t="s">
        <v>0</v>
      </c>
      <c r="G214" s="43">
        <v>6.7</v>
      </c>
      <c r="H214" s="43" t="s">
        <v>0</v>
      </c>
      <c r="I214" s="43">
        <v>304</v>
      </c>
      <c r="J214" s="28">
        <v>15.8</v>
      </c>
      <c r="K214" s="64"/>
      <c r="L214" s="65"/>
    </row>
    <row r="215" spans="1:12" s="28" customFormat="1" ht="12.75">
      <c r="A215" s="37">
        <v>2014</v>
      </c>
      <c r="B215" s="6" t="s">
        <v>33</v>
      </c>
      <c r="C215" s="43">
        <v>11.1</v>
      </c>
      <c r="D215" s="43" t="s">
        <v>0</v>
      </c>
      <c r="E215" s="43">
        <v>1.8</v>
      </c>
      <c r="F215" s="43" t="s">
        <v>0</v>
      </c>
      <c r="G215" s="43" t="s">
        <v>0</v>
      </c>
      <c r="H215" s="43" t="s">
        <v>0</v>
      </c>
      <c r="I215" s="43" t="s">
        <v>0</v>
      </c>
      <c r="J215" s="28">
        <v>9.4</v>
      </c>
      <c r="K215" s="64"/>
      <c r="L215" s="61"/>
    </row>
    <row r="216" spans="1:12" s="28" customFormat="1" ht="12.75">
      <c r="A216" s="37">
        <v>2014</v>
      </c>
      <c r="B216" s="6" t="s">
        <v>26</v>
      </c>
      <c r="C216" s="43">
        <v>470.4</v>
      </c>
      <c r="D216" s="43" t="s">
        <v>0</v>
      </c>
      <c r="E216" s="43">
        <v>355.3</v>
      </c>
      <c r="F216" s="43" t="s">
        <v>0</v>
      </c>
      <c r="G216" s="43">
        <v>6.7</v>
      </c>
      <c r="H216" s="43" t="s">
        <v>0</v>
      </c>
      <c r="I216" s="43">
        <v>68.7</v>
      </c>
      <c r="J216" s="28">
        <v>39.7</v>
      </c>
      <c r="K216" s="64"/>
      <c r="L216" s="61"/>
    </row>
    <row r="217" spans="1:12" s="28" customFormat="1" ht="12.75">
      <c r="A217" s="37">
        <v>2014</v>
      </c>
      <c r="B217" s="6" t="s">
        <v>27</v>
      </c>
      <c r="C217" s="43">
        <v>5805.4</v>
      </c>
      <c r="D217" s="43">
        <f>503+1169.3</f>
        <v>1672.3</v>
      </c>
      <c r="E217" s="40">
        <v>3434</v>
      </c>
      <c r="F217" s="43">
        <v>438.2</v>
      </c>
      <c r="G217" s="43" t="s">
        <v>0</v>
      </c>
      <c r="H217" s="43" t="s">
        <v>0</v>
      </c>
      <c r="I217" s="43">
        <v>24.1</v>
      </c>
      <c r="J217" s="66">
        <f>125.5+111.2</f>
        <v>236.7</v>
      </c>
      <c r="K217" s="64"/>
      <c r="L217" s="61"/>
    </row>
    <row r="218" spans="1:12" s="28" customFormat="1" ht="12.75">
      <c r="A218" s="37">
        <v>2014</v>
      </c>
      <c r="B218" s="6" t="s">
        <v>28</v>
      </c>
      <c r="C218" s="43">
        <v>24584.6</v>
      </c>
      <c r="D218" s="43">
        <v>10843.4</v>
      </c>
      <c r="E218" s="40">
        <v>8385.6</v>
      </c>
      <c r="F218" s="43">
        <v>2180.2</v>
      </c>
      <c r="G218" s="43">
        <v>13.8</v>
      </c>
      <c r="H218" s="43" t="s">
        <v>0</v>
      </c>
      <c r="I218" s="43">
        <v>3076.4</v>
      </c>
      <c r="J218" s="66">
        <f>55.3+30</f>
        <v>85.3</v>
      </c>
      <c r="K218" s="64"/>
      <c r="L218" s="61"/>
    </row>
    <row r="219" spans="1:12" s="28" customFormat="1" ht="12.75">
      <c r="A219" s="37">
        <v>2014</v>
      </c>
      <c r="B219" s="6" t="s">
        <v>29</v>
      </c>
      <c r="C219" s="43">
        <v>5853.3</v>
      </c>
      <c r="D219" s="43">
        <v>1810.3</v>
      </c>
      <c r="E219" s="40">
        <v>1903.5</v>
      </c>
      <c r="F219" s="43">
        <v>1432.8</v>
      </c>
      <c r="G219" s="43">
        <v>0.2</v>
      </c>
      <c r="H219" s="43" t="s">
        <v>0</v>
      </c>
      <c r="I219" s="43">
        <v>693.7</v>
      </c>
      <c r="J219" s="66">
        <v>12.7</v>
      </c>
      <c r="K219" s="64"/>
      <c r="L219" s="61"/>
    </row>
    <row r="220" spans="1:12" s="28" customFormat="1" ht="12.75">
      <c r="A220" s="37">
        <v>2014</v>
      </c>
      <c r="B220" s="6" t="s">
        <v>36</v>
      </c>
      <c r="C220" s="43">
        <v>4449.8</v>
      </c>
      <c r="D220" s="43">
        <f>65.7+2348.8</f>
        <v>2414.5</v>
      </c>
      <c r="E220" s="40">
        <v>1071.1</v>
      </c>
      <c r="F220" s="43">
        <v>328.8</v>
      </c>
      <c r="G220" s="43">
        <v>0.3</v>
      </c>
      <c r="H220" s="43" t="s">
        <v>0</v>
      </c>
      <c r="I220" s="43">
        <v>634.9</v>
      </c>
      <c r="J220" s="66">
        <v>0.2</v>
      </c>
      <c r="K220" s="64"/>
      <c r="L220" s="61"/>
    </row>
    <row r="221" spans="1:12" s="28" customFormat="1" ht="12.75">
      <c r="A221" s="37">
        <v>2014</v>
      </c>
      <c r="B221" s="6" t="s">
        <v>30</v>
      </c>
      <c r="C221" s="43">
        <v>922</v>
      </c>
      <c r="D221" s="43" t="s">
        <v>0</v>
      </c>
      <c r="E221" s="40">
        <v>292.6</v>
      </c>
      <c r="F221" s="43">
        <v>8.9</v>
      </c>
      <c r="G221" s="43" t="s">
        <v>55</v>
      </c>
      <c r="H221" s="43" t="s">
        <v>0</v>
      </c>
      <c r="I221" s="43">
        <v>620.4</v>
      </c>
      <c r="J221" s="44" t="s">
        <v>0</v>
      </c>
      <c r="K221" s="64"/>
      <c r="L221" s="61"/>
    </row>
    <row r="222" spans="1:12" s="28" customFormat="1" ht="12.75">
      <c r="A222" s="37">
        <v>2014</v>
      </c>
      <c r="B222" s="6" t="s">
        <v>31</v>
      </c>
      <c r="C222" s="43">
        <v>18.2</v>
      </c>
      <c r="D222" s="43" t="s">
        <v>0</v>
      </c>
      <c r="E222" s="40">
        <v>18.2</v>
      </c>
      <c r="F222" s="43" t="s">
        <v>0</v>
      </c>
      <c r="G222" s="43" t="s">
        <v>0</v>
      </c>
      <c r="H222" s="43" t="s">
        <v>0</v>
      </c>
      <c r="I222" s="43" t="s">
        <v>0</v>
      </c>
      <c r="J222" s="44" t="s">
        <v>0</v>
      </c>
      <c r="K222" s="64"/>
      <c r="L222" s="61"/>
    </row>
    <row r="223" spans="1:12" s="28" customFormat="1" ht="12.75">
      <c r="A223" s="37">
        <v>2014</v>
      </c>
      <c r="B223" s="6" t="s">
        <v>32</v>
      </c>
      <c r="C223" s="43">
        <v>89.7</v>
      </c>
      <c r="D223" s="43" t="s">
        <v>0</v>
      </c>
      <c r="E223" s="43" t="s">
        <v>0</v>
      </c>
      <c r="F223" s="43">
        <v>89.7</v>
      </c>
      <c r="G223" s="43" t="s">
        <v>0</v>
      </c>
      <c r="H223" s="43" t="s">
        <v>0</v>
      </c>
      <c r="I223" s="43" t="s">
        <v>0</v>
      </c>
      <c r="J223" s="44" t="s">
        <v>0</v>
      </c>
      <c r="L223" s="61"/>
    </row>
    <row r="224" spans="1:12" s="28" customFormat="1" ht="12.75">
      <c r="A224" s="57"/>
      <c r="B224" s="62"/>
      <c r="C224" s="59"/>
      <c r="D224" s="59"/>
      <c r="E224" s="63"/>
      <c r="F224" s="59"/>
      <c r="G224" s="59"/>
      <c r="H224" s="59"/>
      <c r="I224" s="59"/>
      <c r="J224" s="59"/>
      <c r="L224" s="61"/>
    </row>
    <row r="225" spans="1:12" s="28" customFormat="1" ht="12.75">
      <c r="A225" s="37"/>
      <c r="B225" s="6"/>
      <c r="C225" s="43"/>
      <c r="D225" s="43"/>
      <c r="E225" s="40"/>
      <c r="F225" s="43"/>
      <c r="G225" s="43"/>
      <c r="H225" s="43"/>
      <c r="I225" s="43"/>
      <c r="J225" s="43"/>
      <c r="L225" s="61"/>
    </row>
    <row r="226" spans="1:10" ht="18" customHeight="1">
      <c r="A226" s="30" t="s">
        <v>39</v>
      </c>
      <c r="B226" s="6"/>
      <c r="C226" s="14"/>
      <c r="D226" s="14"/>
      <c r="E226" s="14"/>
      <c r="F226" s="14"/>
      <c r="G226" s="14"/>
      <c r="H226" s="14"/>
      <c r="I226" s="14"/>
      <c r="J226" s="14"/>
    </row>
    <row r="227" spans="1:10" ht="18" customHeight="1">
      <c r="A227" s="13" t="s">
        <v>14</v>
      </c>
      <c r="B227" s="6"/>
      <c r="C227" s="14"/>
      <c r="D227" s="14"/>
      <c r="E227" s="14"/>
      <c r="F227" s="14"/>
      <c r="G227" s="14"/>
      <c r="H227" s="14"/>
      <c r="I227" s="14"/>
      <c r="J227" s="14"/>
    </row>
    <row r="228" spans="1:10" ht="18" customHeight="1">
      <c r="A228" s="15" t="s">
        <v>15</v>
      </c>
      <c r="B228" s="6"/>
      <c r="C228" s="7"/>
      <c r="D228" s="7"/>
      <c r="E228" s="7"/>
      <c r="F228" s="7"/>
      <c r="G228" s="7"/>
      <c r="H228" s="7"/>
      <c r="I228" s="7"/>
      <c r="J228" s="7"/>
    </row>
    <row r="229" spans="1:10" ht="18" customHeight="1">
      <c r="A229" s="15" t="s">
        <v>16</v>
      </c>
      <c r="B229" s="6"/>
      <c r="C229" s="7"/>
      <c r="D229" s="7"/>
      <c r="E229" s="7"/>
      <c r="F229" s="7"/>
      <c r="G229" s="7"/>
      <c r="H229" s="7"/>
      <c r="I229" s="7"/>
      <c r="J229" s="7"/>
    </row>
    <row r="230" spans="2:10" ht="18" customHeight="1">
      <c r="B230" s="6"/>
      <c r="C230" s="7"/>
      <c r="D230" s="7"/>
      <c r="E230" s="7"/>
      <c r="F230" s="7"/>
      <c r="G230" s="7"/>
      <c r="H230" s="7"/>
      <c r="I230" s="7"/>
      <c r="J230" s="7"/>
    </row>
    <row r="231" spans="2:10" ht="12.75">
      <c r="B231" s="6"/>
      <c r="C231" s="7"/>
      <c r="D231" s="7"/>
      <c r="E231" s="7"/>
      <c r="F231" s="7"/>
      <c r="G231" s="7"/>
      <c r="H231" s="7"/>
      <c r="I231" s="7"/>
      <c r="J231" s="7"/>
    </row>
    <row r="232" spans="2:10" ht="12.75">
      <c r="B232" s="6"/>
      <c r="C232" s="7"/>
      <c r="D232" s="7"/>
      <c r="E232" s="7"/>
      <c r="F232" s="7"/>
      <c r="G232" s="7"/>
      <c r="H232" s="7"/>
      <c r="I232" s="7"/>
      <c r="J232" s="7"/>
    </row>
    <row r="233" spans="2:10" ht="12.75">
      <c r="B233" s="6"/>
      <c r="C233" s="7"/>
      <c r="D233" s="7"/>
      <c r="E233" s="7"/>
      <c r="F233" s="7"/>
      <c r="G233" s="7"/>
      <c r="H233" s="7"/>
      <c r="I233" s="7"/>
      <c r="J233" s="7"/>
    </row>
    <row r="234" spans="2:10" ht="12.75">
      <c r="B234" s="6"/>
      <c r="C234" s="7"/>
      <c r="D234" s="7"/>
      <c r="E234" s="7"/>
      <c r="F234" s="7"/>
      <c r="G234" s="7"/>
      <c r="H234" s="7"/>
      <c r="I234" s="7"/>
      <c r="J234" s="7"/>
    </row>
    <row r="235" spans="2:10" ht="12.75">
      <c r="B235" s="6"/>
      <c r="C235" s="7"/>
      <c r="D235" s="7"/>
      <c r="E235" s="7"/>
      <c r="F235" s="7"/>
      <c r="G235" s="7"/>
      <c r="H235" s="7"/>
      <c r="I235" s="7"/>
      <c r="J235" s="7"/>
    </row>
    <row r="236" spans="2:10" ht="12.75">
      <c r="B236" s="6"/>
      <c r="C236" s="7"/>
      <c r="D236" s="7"/>
      <c r="E236" s="7"/>
      <c r="F236" s="7"/>
      <c r="G236" s="7"/>
      <c r="H236" s="7"/>
      <c r="I236" s="7"/>
      <c r="J236" s="7"/>
    </row>
    <row r="237" spans="1:10" ht="12.75">
      <c r="A237" s="5"/>
      <c r="B237" s="6"/>
      <c r="C237" s="7"/>
      <c r="D237" s="7"/>
      <c r="E237" s="7"/>
      <c r="F237" s="7"/>
      <c r="G237" s="7"/>
      <c r="H237" s="7"/>
      <c r="I237" s="7"/>
      <c r="J237" s="7"/>
    </row>
    <row r="238" spans="1:10" ht="12.75">
      <c r="A238" s="5"/>
      <c r="B238" s="6"/>
      <c r="C238" s="7"/>
      <c r="D238" s="7"/>
      <c r="E238" s="7"/>
      <c r="F238" s="7"/>
      <c r="G238" s="7"/>
      <c r="H238" s="7"/>
      <c r="I238" s="7"/>
      <c r="J238" s="7"/>
    </row>
    <row r="239" spans="1:10" ht="12.75">
      <c r="A239" s="5"/>
      <c r="B239" s="6"/>
      <c r="C239" s="7"/>
      <c r="D239" s="7"/>
      <c r="E239" s="7"/>
      <c r="F239" s="7"/>
      <c r="G239" s="7"/>
      <c r="H239" s="7"/>
      <c r="I239" s="7"/>
      <c r="J239" s="7"/>
    </row>
    <row r="240" spans="1:10" ht="12.75">
      <c r="A240" s="5"/>
      <c r="B240" s="6"/>
      <c r="C240" s="7"/>
      <c r="D240" s="7"/>
      <c r="E240" s="7"/>
      <c r="F240" s="7"/>
      <c r="G240" s="7"/>
      <c r="H240" s="7"/>
      <c r="I240" s="7"/>
      <c r="J240" s="7"/>
    </row>
    <row r="241" spans="1:10" ht="12.75">
      <c r="A241" s="5"/>
      <c r="B241" s="6"/>
      <c r="C241" s="7"/>
      <c r="D241" s="7"/>
      <c r="E241" s="7"/>
      <c r="F241" s="7"/>
      <c r="G241" s="7"/>
      <c r="H241" s="7"/>
      <c r="I241" s="7"/>
      <c r="J241" s="7"/>
    </row>
    <row r="242" spans="1:10" ht="12.75">
      <c r="A242" s="5"/>
      <c r="B242" s="6"/>
      <c r="C242" s="7"/>
      <c r="D242" s="7"/>
      <c r="E242" s="7"/>
      <c r="F242" s="7"/>
      <c r="G242" s="7"/>
      <c r="H242" s="7"/>
      <c r="I242" s="7"/>
      <c r="J242" s="7"/>
    </row>
    <row r="243" spans="1:10" ht="12.75">
      <c r="A243" s="5"/>
      <c r="B243" s="6"/>
      <c r="C243" s="7"/>
      <c r="D243" s="7"/>
      <c r="E243" s="7"/>
      <c r="F243" s="7"/>
      <c r="G243" s="7"/>
      <c r="H243" s="7"/>
      <c r="I243" s="7"/>
      <c r="J243" s="7"/>
    </row>
    <row r="244" spans="1:10" ht="12.75">
      <c r="A244" s="5"/>
      <c r="B244" s="6"/>
      <c r="C244" s="7"/>
      <c r="D244" s="7"/>
      <c r="E244" s="7"/>
      <c r="F244" s="7"/>
      <c r="G244" s="7"/>
      <c r="H244" s="7"/>
      <c r="I244" s="7"/>
      <c r="J244" s="7"/>
    </row>
    <row r="245" spans="2:10" ht="12.75">
      <c r="B245" s="6"/>
      <c r="C245" s="6"/>
      <c r="D245" s="7"/>
      <c r="E245" s="7"/>
      <c r="F245" s="7"/>
      <c r="G245" s="7"/>
      <c r="H245" s="7"/>
      <c r="I245" s="7"/>
      <c r="J245" s="7"/>
    </row>
    <row r="246" spans="2:10" ht="12.75">
      <c r="B246" s="6"/>
      <c r="C246" s="6"/>
      <c r="D246" s="7"/>
      <c r="E246" s="7"/>
      <c r="F246" s="7"/>
      <c r="G246" s="7"/>
      <c r="H246" s="7"/>
      <c r="I246" s="7"/>
      <c r="J246" s="7"/>
    </row>
    <row r="247" spans="2:10" ht="12.75">
      <c r="B247" s="6"/>
      <c r="C247" s="6"/>
      <c r="D247" s="7"/>
      <c r="E247" s="7"/>
      <c r="F247" s="7"/>
      <c r="G247" s="7"/>
      <c r="H247" s="7"/>
      <c r="I247" s="7"/>
      <c r="J247" s="7"/>
    </row>
    <row r="248" spans="2:10" ht="12.75">
      <c r="B248" s="6"/>
      <c r="C248" s="6"/>
      <c r="D248" s="7"/>
      <c r="E248" s="7"/>
      <c r="F248" s="7"/>
      <c r="G248" s="7"/>
      <c r="H248" s="7"/>
      <c r="I248" s="7"/>
      <c r="J248" s="7"/>
    </row>
    <row r="249" spans="2:10" ht="12.75">
      <c r="B249" s="6"/>
      <c r="C249" s="6"/>
      <c r="D249" s="7"/>
      <c r="E249" s="7"/>
      <c r="F249" s="7"/>
      <c r="G249" s="7"/>
      <c r="H249" s="7"/>
      <c r="I249" s="7"/>
      <c r="J249" s="7"/>
    </row>
    <row r="250" spans="2:10" ht="12.75">
      <c r="B250" s="6"/>
      <c r="C250" s="6"/>
      <c r="D250" s="7"/>
      <c r="E250" s="7"/>
      <c r="F250" s="7"/>
      <c r="G250" s="7"/>
      <c r="H250" s="7"/>
      <c r="I250" s="7"/>
      <c r="J250" s="7"/>
    </row>
    <row r="251" spans="2:10" ht="12.75">
      <c r="B251" s="6"/>
      <c r="C251" s="6"/>
      <c r="D251" s="7"/>
      <c r="E251" s="7"/>
      <c r="F251" s="7"/>
      <c r="G251" s="7"/>
      <c r="H251" s="7"/>
      <c r="I251" s="7"/>
      <c r="J251" s="7"/>
    </row>
    <row r="252" spans="2:10" ht="12.75">
      <c r="B252" s="6"/>
      <c r="C252" s="6"/>
      <c r="D252" s="7"/>
      <c r="E252" s="7"/>
      <c r="F252" s="7"/>
      <c r="G252" s="7"/>
      <c r="H252" s="7"/>
      <c r="I252" s="7"/>
      <c r="J252" s="7"/>
    </row>
    <row r="253" spans="2:10" ht="12.75">
      <c r="B253" s="6"/>
      <c r="C253" s="6"/>
      <c r="D253" s="7"/>
      <c r="E253" s="7"/>
      <c r="F253" s="7"/>
      <c r="G253" s="7"/>
      <c r="H253" s="7"/>
      <c r="I253" s="7"/>
      <c r="J253" s="7"/>
    </row>
    <row r="254" spans="2:10" ht="12.75">
      <c r="B254" s="6"/>
      <c r="C254" s="6"/>
      <c r="D254" s="7"/>
      <c r="E254" s="7"/>
      <c r="F254" s="7"/>
      <c r="G254" s="7"/>
      <c r="H254" s="7"/>
      <c r="I254" s="7"/>
      <c r="J254" s="7"/>
    </row>
    <row r="255" spans="2:10" ht="12.75">
      <c r="B255" s="6"/>
      <c r="C255" s="6"/>
      <c r="D255" s="7"/>
      <c r="E255" s="7"/>
      <c r="F255" s="7"/>
      <c r="G255" s="7"/>
      <c r="H255" s="7"/>
      <c r="I255" s="7"/>
      <c r="J255" s="7"/>
    </row>
    <row r="256" spans="2:10" ht="12.75">
      <c r="B256" s="6"/>
      <c r="C256" s="6"/>
      <c r="D256" s="7"/>
      <c r="E256" s="7"/>
      <c r="F256" s="7"/>
      <c r="G256" s="7"/>
      <c r="H256" s="7"/>
      <c r="I256" s="7"/>
      <c r="J256" s="7"/>
    </row>
    <row r="257" spans="2:10" ht="12.75">
      <c r="B257" s="6"/>
      <c r="C257" s="6"/>
      <c r="D257" s="7"/>
      <c r="E257" s="7"/>
      <c r="F257" s="7"/>
      <c r="G257" s="7"/>
      <c r="H257" s="7"/>
      <c r="I257" s="7"/>
      <c r="J257" s="7"/>
    </row>
    <row r="258" spans="2:10" ht="12.75">
      <c r="B258" s="6"/>
      <c r="C258" s="6"/>
      <c r="D258" s="7"/>
      <c r="E258" s="7"/>
      <c r="F258" s="7"/>
      <c r="G258" s="7"/>
      <c r="H258" s="7"/>
      <c r="I258" s="7"/>
      <c r="J258" s="7"/>
    </row>
    <row r="259" spans="2:10" ht="12.75">
      <c r="B259" s="6"/>
      <c r="C259" s="6"/>
      <c r="D259" s="7"/>
      <c r="E259" s="7"/>
      <c r="F259" s="7"/>
      <c r="G259" s="7"/>
      <c r="H259" s="7"/>
      <c r="I259" s="7"/>
      <c r="J259" s="7"/>
    </row>
    <row r="260" spans="2:10" ht="12.75">
      <c r="B260" s="6"/>
      <c r="C260" s="6"/>
      <c r="D260" s="7"/>
      <c r="E260" s="7"/>
      <c r="F260" s="7"/>
      <c r="G260" s="7"/>
      <c r="H260" s="7"/>
      <c r="I260" s="7"/>
      <c r="J260" s="7"/>
    </row>
    <row r="261" spans="2:10" ht="12.75">
      <c r="B261" s="6"/>
      <c r="C261" s="6"/>
      <c r="D261" s="7"/>
      <c r="E261" s="7"/>
      <c r="F261" s="7"/>
      <c r="G261" s="7"/>
      <c r="H261" s="7"/>
      <c r="I261" s="7"/>
      <c r="J261" s="7"/>
    </row>
  </sheetData>
  <sheetProtection/>
  <mergeCells count="1">
    <mergeCell ref="A3:J3"/>
  </mergeCells>
  <printOptions/>
  <pageMargins left="0.748" right="0.748" top="0.75" bottom="0.75" header="0" footer="0"/>
  <pageSetup horizontalDpi="600" verticalDpi="600" orientation="landscape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61"/>
  <sheetViews>
    <sheetView zoomScale="87" zoomScaleNormal="87" zoomScalePageLayoutView="0" workbookViewId="0" topLeftCell="A1">
      <pane ySplit="4" topLeftCell="A11" activePane="bottomLeft" state="frozen"/>
      <selection pane="topLeft" activeCell="A1" sqref="A1"/>
      <selection pane="bottomLeft" activeCell="B38" sqref="B38"/>
    </sheetView>
  </sheetViews>
  <sheetFormatPr defaultColWidth="14.421875" defaultRowHeight="12.75"/>
  <cols>
    <col min="1" max="1" width="14.421875" style="8" customWidth="1"/>
    <col min="2" max="3" width="14.421875" style="16" customWidth="1"/>
    <col min="4" max="4" width="14.421875" style="17" customWidth="1"/>
    <col min="5" max="6" width="14.421875" style="18" customWidth="1"/>
    <col min="7" max="16384" width="14.421875" style="3" customWidth="1"/>
  </cols>
  <sheetData>
    <row r="1" spans="1:6" ht="18.75" customHeight="1">
      <c r="A1" s="1" t="s">
        <v>18</v>
      </c>
      <c r="B1" s="2"/>
      <c r="C1" s="2"/>
      <c r="D1" s="2"/>
      <c r="E1" s="2"/>
      <c r="F1" s="2"/>
    </row>
    <row r="2" spans="1:6" ht="18.75" customHeight="1">
      <c r="A2" s="53" t="s">
        <v>51</v>
      </c>
      <c r="B2" s="4"/>
      <c r="C2" s="4"/>
      <c r="D2" s="4"/>
      <c r="E2" s="4"/>
      <c r="F2" s="4"/>
    </row>
    <row r="3" spans="1:6" ht="13.5" thickBot="1">
      <c r="A3" s="69"/>
      <c r="B3" s="70"/>
      <c r="C3" s="70"/>
      <c r="D3" s="70"/>
      <c r="E3" s="70"/>
      <c r="F3" s="70"/>
    </row>
    <row r="4" spans="1:6" s="28" customFormat="1" ht="54" customHeight="1" thickBot="1">
      <c r="A4" s="19" t="s">
        <v>13</v>
      </c>
      <c r="B4" s="19" t="s">
        <v>47</v>
      </c>
      <c r="C4" s="19" t="s">
        <v>48</v>
      </c>
      <c r="D4" s="29" t="s">
        <v>49</v>
      </c>
      <c r="E4" s="22" t="s">
        <v>50</v>
      </c>
      <c r="F4" s="19" t="s">
        <v>52</v>
      </c>
    </row>
    <row r="5" spans="1:7" ht="12.75">
      <c r="A5" s="8">
        <v>1985</v>
      </c>
      <c r="B5" s="9">
        <v>166.8</v>
      </c>
      <c r="C5" s="7">
        <v>682.1</v>
      </c>
      <c r="D5" s="7">
        <v>172</v>
      </c>
      <c r="E5" s="7">
        <v>197</v>
      </c>
      <c r="F5" s="54">
        <v>211.3</v>
      </c>
      <c r="G5" s="23"/>
    </row>
    <row r="6" spans="1:6" ht="12.75">
      <c r="A6" s="8">
        <v>1986</v>
      </c>
      <c r="B6" s="7">
        <v>163</v>
      </c>
      <c r="C6" s="7">
        <v>696</v>
      </c>
      <c r="D6" s="7">
        <v>169</v>
      </c>
      <c r="E6" s="10">
        <v>219</v>
      </c>
      <c r="F6" s="54">
        <v>227.8</v>
      </c>
    </row>
    <row r="7" spans="1:6" ht="12.75">
      <c r="A7" s="8">
        <v>1987</v>
      </c>
      <c r="B7" s="7">
        <v>170.5</v>
      </c>
      <c r="C7" s="7">
        <v>712.8</v>
      </c>
      <c r="D7" s="7">
        <v>180</v>
      </c>
      <c r="E7" s="7">
        <v>262</v>
      </c>
      <c r="F7" s="54">
        <v>251.6</v>
      </c>
    </row>
    <row r="8" spans="1:6" ht="12.75">
      <c r="A8" s="8">
        <v>1988</v>
      </c>
      <c r="B8" s="7">
        <v>182</v>
      </c>
      <c r="C8" s="7">
        <v>728</v>
      </c>
      <c r="D8" s="7">
        <v>184</v>
      </c>
      <c r="E8" s="7">
        <v>265</v>
      </c>
      <c r="F8" s="54">
        <v>261.6</v>
      </c>
    </row>
    <row r="9" spans="1:6" ht="12.75">
      <c r="A9" s="8">
        <v>1989</v>
      </c>
      <c r="B9" s="7">
        <v>161</v>
      </c>
      <c r="C9" s="7">
        <v>680</v>
      </c>
      <c r="D9" s="7">
        <v>167</v>
      </c>
      <c r="E9" s="7">
        <v>271</v>
      </c>
      <c r="F9" s="54">
        <v>298.2</v>
      </c>
    </row>
    <row r="10" spans="1:6" ht="12.75">
      <c r="A10" s="8">
        <v>1990</v>
      </c>
      <c r="B10" s="7">
        <v>160</v>
      </c>
      <c r="C10" s="7">
        <v>644</v>
      </c>
      <c r="D10" s="7">
        <v>171</v>
      </c>
      <c r="E10" s="7">
        <v>291</v>
      </c>
      <c r="F10" s="54">
        <v>349.1</v>
      </c>
    </row>
    <row r="11" spans="1:6" ht="12.75">
      <c r="A11" s="8">
        <v>1991</v>
      </c>
      <c r="B11" s="7">
        <v>179</v>
      </c>
      <c r="C11" s="7">
        <v>934</v>
      </c>
      <c r="D11" s="7">
        <v>171</v>
      </c>
      <c r="E11" s="7">
        <v>314</v>
      </c>
      <c r="F11" s="54">
        <v>373.1</v>
      </c>
    </row>
    <row r="12" spans="1:6" ht="12.75">
      <c r="A12" s="8">
        <v>1992</v>
      </c>
      <c r="B12" s="7">
        <v>181</v>
      </c>
      <c r="C12" s="7">
        <v>1499</v>
      </c>
      <c r="D12" s="7">
        <v>161</v>
      </c>
      <c r="E12" s="7">
        <v>347</v>
      </c>
      <c r="F12" s="54">
        <v>479.8</v>
      </c>
    </row>
    <row r="13" spans="1:6" ht="12.75">
      <c r="A13" s="8">
        <v>1993</v>
      </c>
      <c r="B13" s="7">
        <v>187.7</v>
      </c>
      <c r="C13" s="7">
        <v>1676.5</v>
      </c>
      <c r="D13" s="7">
        <v>185</v>
      </c>
      <c r="E13" s="7">
        <v>343</v>
      </c>
      <c r="F13" s="54">
        <v>609.2</v>
      </c>
    </row>
    <row r="14" spans="1:6" ht="12.75">
      <c r="A14" s="8">
        <v>1994</v>
      </c>
      <c r="B14" s="7">
        <v>189.1</v>
      </c>
      <c r="C14" s="7">
        <v>1763.5</v>
      </c>
      <c r="D14" s="7">
        <v>186</v>
      </c>
      <c r="E14" s="7">
        <v>367</v>
      </c>
      <c r="F14" s="54">
        <v>716.8</v>
      </c>
    </row>
    <row r="15" spans="1:6" ht="12.75">
      <c r="A15" s="8">
        <v>1995</v>
      </c>
      <c r="B15" s="7">
        <v>183.8</v>
      </c>
      <c r="C15" s="7">
        <v>1928.6</v>
      </c>
      <c r="D15" s="7">
        <v>205.7</v>
      </c>
      <c r="E15" s="7">
        <v>368.1</v>
      </c>
      <c r="F15" s="54">
        <v>819.4</v>
      </c>
    </row>
    <row r="16" spans="1:6" ht="12.75">
      <c r="A16" s="8">
        <v>1996</v>
      </c>
      <c r="B16" s="7">
        <v>213.6</v>
      </c>
      <c r="C16" s="7">
        <v>1932.3</v>
      </c>
      <c r="D16" s="7">
        <v>197.5</v>
      </c>
      <c r="E16" s="7">
        <v>399.3</v>
      </c>
      <c r="F16" s="54">
        <v>927.5</v>
      </c>
    </row>
    <row r="17" spans="1:6" ht="12.75">
      <c r="A17" s="8">
        <v>1997</v>
      </c>
      <c r="B17" s="7">
        <v>209.3</v>
      </c>
      <c r="C17" s="7">
        <v>1868.4</v>
      </c>
      <c r="D17" s="7">
        <v>184</v>
      </c>
      <c r="E17" s="7">
        <v>430.1</v>
      </c>
      <c r="F17" s="54">
        <v>1051.6</v>
      </c>
    </row>
    <row r="18" spans="1:6" ht="12.75">
      <c r="A18" s="8">
        <v>1998</v>
      </c>
      <c r="B18" s="7">
        <v>229.9</v>
      </c>
      <c r="C18" s="7">
        <v>1979.7</v>
      </c>
      <c r="D18" s="7">
        <v>163</v>
      </c>
      <c r="E18" s="7">
        <v>479</v>
      </c>
      <c r="F18" s="54">
        <v>970.8</v>
      </c>
    </row>
    <row r="19" spans="1:6" ht="12.75">
      <c r="A19" s="8">
        <v>1999</v>
      </c>
      <c r="B19" s="7">
        <v>370</v>
      </c>
      <c r="C19" s="7">
        <v>2064.1</v>
      </c>
      <c r="D19" s="7">
        <v>225.2</v>
      </c>
      <c r="E19" s="7">
        <v>570.6</v>
      </c>
      <c r="F19" s="54">
        <v>1063.4</v>
      </c>
    </row>
    <row r="20" spans="1:6" ht="12.75">
      <c r="A20" s="8">
        <v>2000</v>
      </c>
      <c r="B20" s="7">
        <v>372</v>
      </c>
      <c r="C20" s="7">
        <v>2219.9</v>
      </c>
      <c r="D20" s="7">
        <v>244.1</v>
      </c>
      <c r="E20" s="7">
        <v>616.7</v>
      </c>
      <c r="F20" s="54">
        <v>1187.3</v>
      </c>
    </row>
    <row r="21" spans="1:6" ht="12.75">
      <c r="A21" s="8">
        <v>2001</v>
      </c>
      <c r="B21" s="7">
        <v>385.7</v>
      </c>
      <c r="C21" s="7">
        <v>2282.1</v>
      </c>
      <c r="D21" s="7">
        <v>276</v>
      </c>
      <c r="E21" s="7">
        <v>600.6</v>
      </c>
      <c r="F21" s="54">
        <v>1326.6</v>
      </c>
    </row>
    <row r="22" spans="1:6" ht="12.75">
      <c r="A22" s="8">
        <v>2002</v>
      </c>
      <c r="B22" s="7">
        <v>409.2</v>
      </c>
      <c r="C22" s="7">
        <v>2278.2</v>
      </c>
      <c r="D22" s="7">
        <v>274.6</v>
      </c>
      <c r="E22" s="7">
        <v>741.8</v>
      </c>
      <c r="F22" s="54">
        <v>1542.6</v>
      </c>
    </row>
    <row r="23" spans="1:6" ht="12.75">
      <c r="A23" s="8">
        <v>2003</v>
      </c>
      <c r="B23" s="7">
        <v>445</v>
      </c>
      <c r="C23" s="7">
        <v>2314.3</v>
      </c>
      <c r="D23" s="7">
        <v>344.2</v>
      </c>
      <c r="E23" s="7">
        <v>753.6</v>
      </c>
      <c r="F23" s="54">
        <v>1739</v>
      </c>
    </row>
    <row r="24" spans="1:6" ht="12.75">
      <c r="A24" s="8">
        <v>2004</v>
      </c>
      <c r="B24" s="7">
        <v>507</v>
      </c>
      <c r="C24" s="7">
        <v>2831.7</v>
      </c>
      <c r="D24" s="7">
        <v>273.4</v>
      </c>
      <c r="E24" s="7">
        <v>866</v>
      </c>
      <c r="F24" s="54">
        <v>1928.7</v>
      </c>
    </row>
    <row r="25" spans="1:6" ht="12.75">
      <c r="A25" s="8">
        <v>2005</v>
      </c>
      <c r="B25" s="7">
        <v>479</v>
      </c>
      <c r="C25" s="7">
        <v>2758.2</v>
      </c>
      <c r="D25" s="7">
        <v>361.5</v>
      </c>
      <c r="E25" s="7">
        <f>1183.6-D25</f>
        <v>822.0999999999999</v>
      </c>
      <c r="F25" s="54">
        <v>2111.1</v>
      </c>
    </row>
    <row r="26" spans="1:6" ht="12.75">
      <c r="A26" s="8">
        <v>2006</v>
      </c>
      <c r="B26" s="7">
        <v>512.5</v>
      </c>
      <c r="C26" s="7">
        <v>2970.3</v>
      </c>
      <c r="D26" s="7">
        <v>334.1</v>
      </c>
      <c r="E26" s="7">
        <v>868.6</v>
      </c>
      <c r="F26" s="54">
        <v>2310</v>
      </c>
    </row>
    <row r="27" spans="1:6" ht="12.75" customHeight="1">
      <c r="A27" s="8">
        <v>2007</v>
      </c>
      <c r="B27" s="9">
        <f>138.3+355.7</f>
        <v>494</v>
      </c>
      <c r="C27" s="7">
        <v>4181.5</v>
      </c>
      <c r="D27" s="7">
        <v>306.3</v>
      </c>
      <c r="E27" s="7">
        <f>87+365.3+51.3+337.9+12.4+151.4+2.6</f>
        <v>1007.9</v>
      </c>
      <c r="F27" s="54">
        <v>2279.3</v>
      </c>
    </row>
    <row r="28" spans="1:6" ht="12.75" customHeight="1">
      <c r="A28" s="8">
        <v>2008</v>
      </c>
      <c r="B28" s="9">
        <v>495</v>
      </c>
      <c r="C28" s="7">
        <v>4486</v>
      </c>
      <c r="D28" s="7">
        <v>289</v>
      </c>
      <c r="E28" s="7">
        <v>1046.3</v>
      </c>
      <c r="F28" s="54">
        <v>2656.2</v>
      </c>
    </row>
    <row r="29" spans="1:6" ht="12.75">
      <c r="A29" s="8">
        <v>2009</v>
      </c>
      <c r="B29" s="7">
        <v>502.7</v>
      </c>
      <c r="C29" s="7">
        <v>4490</v>
      </c>
      <c r="D29" s="7">
        <v>292</v>
      </c>
      <c r="E29" s="7">
        <v>1055.8</v>
      </c>
      <c r="F29" s="54">
        <v>2373.2</v>
      </c>
    </row>
    <row r="30" spans="1:6" ht="12.75">
      <c r="A30" s="37">
        <v>2010</v>
      </c>
      <c r="B30" s="14">
        <v>458.2</v>
      </c>
      <c r="C30" s="14">
        <v>3640.9</v>
      </c>
      <c r="D30" s="14">
        <v>252</v>
      </c>
      <c r="E30" s="14">
        <v>951.8</v>
      </c>
      <c r="F30" s="55">
        <v>2690.9</v>
      </c>
    </row>
    <row r="31" spans="1:6" ht="12.75">
      <c r="A31" s="37">
        <v>2011</v>
      </c>
      <c r="B31" s="14">
        <v>485</v>
      </c>
      <c r="C31" s="14">
        <v>4410</v>
      </c>
      <c r="D31" s="14">
        <v>281.9</v>
      </c>
      <c r="E31" s="14">
        <v>1156</v>
      </c>
      <c r="F31" s="55">
        <v>2890.5</v>
      </c>
    </row>
    <row r="32" spans="1:6" ht="12.75">
      <c r="A32" s="37">
        <v>2012</v>
      </c>
      <c r="B32" s="14">
        <f>127.4+321.1</f>
        <v>448.5</v>
      </c>
      <c r="C32" s="14">
        <f>1904+467.2+2260.6</f>
        <v>4631.799999999999</v>
      </c>
      <c r="D32" s="14">
        <v>244.8</v>
      </c>
      <c r="E32" s="14">
        <f>1345.7-D32</f>
        <v>1100.9</v>
      </c>
      <c r="F32" s="55">
        <v>2618.9</v>
      </c>
    </row>
    <row r="33" spans="1:7" ht="12.75">
      <c r="A33" s="37">
        <v>2013</v>
      </c>
      <c r="B33" s="14">
        <f>131.3+232.4</f>
        <v>363.70000000000005</v>
      </c>
      <c r="C33" s="14">
        <f>2043.4+489.5+2259.5</f>
        <v>4792.4</v>
      </c>
      <c r="D33" s="14">
        <v>166.9</v>
      </c>
      <c r="E33" s="14">
        <f>1269.3-D33</f>
        <v>1102.3999999999999</v>
      </c>
      <c r="F33" s="55">
        <v>2677.1</v>
      </c>
      <c r="G33" s="51"/>
    </row>
    <row r="34" spans="1:7" ht="12.75">
      <c r="A34" s="57">
        <v>2014</v>
      </c>
      <c r="B34" s="67">
        <f>134.3+180</f>
        <v>314.3</v>
      </c>
      <c r="C34" s="67">
        <f>2166.2+489.6+2238.7</f>
        <v>4894.5</v>
      </c>
      <c r="D34" s="67">
        <v>112.4</v>
      </c>
      <c r="E34" s="67">
        <f>1231.4-D34</f>
        <v>1119</v>
      </c>
      <c r="F34" s="68">
        <v>2939.7</v>
      </c>
      <c r="G34" s="51"/>
    </row>
    <row r="35" spans="1:7" ht="12.75">
      <c r="A35" s="37"/>
      <c r="B35" s="14"/>
      <c r="C35" s="14"/>
      <c r="D35" s="14"/>
      <c r="E35" s="14"/>
      <c r="F35" s="55"/>
      <c r="G35" s="51"/>
    </row>
    <row r="36" spans="1:7" ht="12.75">
      <c r="A36" s="30" t="s">
        <v>39</v>
      </c>
      <c r="B36" s="27"/>
      <c r="C36" s="27"/>
      <c r="D36" s="27"/>
      <c r="E36" s="27"/>
      <c r="F36" s="55"/>
      <c r="G36" s="51"/>
    </row>
    <row r="37" spans="1:7" ht="14.25">
      <c r="A37" s="15"/>
      <c r="B37" s="7"/>
      <c r="C37" s="7"/>
      <c r="D37" s="7"/>
      <c r="E37" s="7"/>
      <c r="F37" s="54"/>
      <c r="G37" s="51"/>
    </row>
    <row r="38" spans="1:7" ht="14.25">
      <c r="A38" s="15"/>
      <c r="B38" s="7"/>
      <c r="C38" s="7"/>
      <c r="D38" s="7"/>
      <c r="E38" s="7"/>
      <c r="F38" s="54"/>
      <c r="G38" s="51"/>
    </row>
    <row r="39" spans="1:7" ht="14.25">
      <c r="A39" s="15"/>
      <c r="B39" s="7"/>
      <c r="C39" s="7"/>
      <c r="D39" s="7"/>
      <c r="E39" s="7"/>
      <c r="F39" s="54"/>
      <c r="G39" s="51"/>
    </row>
    <row r="40" spans="2:9" ht="12.75">
      <c r="B40" s="7"/>
      <c r="C40" s="7"/>
      <c r="D40" s="7"/>
      <c r="E40" s="7"/>
      <c r="F40" s="54"/>
      <c r="I40" s="52"/>
    </row>
    <row r="41" spans="2:6" ht="12.75">
      <c r="B41" s="7"/>
      <c r="C41" s="7"/>
      <c r="D41" s="7"/>
      <c r="E41" s="7"/>
      <c r="F41" s="54"/>
    </row>
    <row r="42" spans="2:6" ht="12.75">
      <c r="B42" s="7"/>
      <c r="C42" s="7"/>
      <c r="D42" s="7"/>
      <c r="E42" s="10"/>
      <c r="F42" s="54"/>
    </row>
    <row r="43" spans="2:6" ht="12.75">
      <c r="B43" s="7"/>
      <c r="C43" s="7"/>
      <c r="D43" s="7"/>
      <c r="E43" s="10"/>
      <c r="F43" s="54"/>
    </row>
    <row r="44" spans="2:6" ht="12.75">
      <c r="B44" s="7"/>
      <c r="C44" s="7"/>
      <c r="D44" s="7"/>
      <c r="E44" s="7"/>
      <c r="F44" s="7"/>
    </row>
    <row r="45" spans="2:6" ht="12.75">
      <c r="B45" s="10"/>
      <c r="C45" s="7"/>
      <c r="D45" s="7"/>
      <c r="E45" s="7"/>
      <c r="F45" s="7"/>
    </row>
    <row r="46" spans="2:6" ht="12.75">
      <c r="B46" s="7"/>
      <c r="C46" s="7"/>
      <c r="D46" s="7"/>
      <c r="E46" s="7"/>
      <c r="F46" s="7"/>
    </row>
    <row r="47" spans="2:6" ht="12.75">
      <c r="B47" s="7"/>
      <c r="C47" s="7"/>
      <c r="D47" s="7"/>
      <c r="E47" s="7"/>
      <c r="F47" s="7"/>
    </row>
    <row r="48" spans="2:6" ht="12.75">
      <c r="B48" s="7"/>
      <c r="C48" s="7"/>
      <c r="D48" s="7"/>
      <c r="E48" s="7"/>
      <c r="F48" s="7"/>
    </row>
    <row r="49" spans="2:6" ht="12.75">
      <c r="B49" s="7"/>
      <c r="C49" s="7"/>
      <c r="D49" s="7"/>
      <c r="E49" s="7"/>
      <c r="F49" s="7"/>
    </row>
    <row r="50" spans="2:6" ht="12.75">
      <c r="B50" s="7"/>
      <c r="C50" s="7"/>
      <c r="D50" s="7"/>
      <c r="E50" s="7"/>
      <c r="F50" s="7"/>
    </row>
    <row r="51" spans="2:6" ht="12.75">
      <c r="B51" s="7"/>
      <c r="C51" s="7"/>
      <c r="D51" s="7"/>
      <c r="E51" s="7"/>
      <c r="F51" s="7"/>
    </row>
    <row r="52" spans="2:6" ht="12.75">
      <c r="B52" s="7"/>
      <c r="C52" s="7"/>
      <c r="D52" s="7"/>
      <c r="E52" s="10"/>
      <c r="F52" s="7"/>
    </row>
    <row r="53" spans="2:6" ht="12.75">
      <c r="B53" s="7"/>
      <c r="C53" s="7"/>
      <c r="D53" s="7"/>
      <c r="E53" s="7"/>
      <c r="F53" s="7"/>
    </row>
    <row r="54" spans="1:6" ht="12.75">
      <c r="A54" s="5"/>
      <c r="B54" s="7"/>
      <c r="C54" s="7"/>
      <c r="D54" s="7"/>
      <c r="E54" s="7"/>
      <c r="F54" s="7"/>
    </row>
    <row r="55" spans="1:6" ht="12.75">
      <c r="A55" s="5"/>
      <c r="B55" s="7"/>
      <c r="C55" s="7"/>
      <c r="D55" s="7"/>
      <c r="E55" s="7"/>
      <c r="F55" s="7"/>
    </row>
    <row r="56" spans="1:6" ht="12.75">
      <c r="A56" s="5"/>
      <c r="B56" s="7"/>
      <c r="C56" s="7"/>
      <c r="D56" s="7"/>
      <c r="E56" s="7"/>
      <c r="F56" s="7"/>
    </row>
    <row r="57" spans="1:6" ht="12.75">
      <c r="A57" s="5"/>
      <c r="B57" s="7"/>
      <c r="C57" s="7"/>
      <c r="D57" s="7"/>
      <c r="E57" s="10"/>
      <c r="F57" s="7"/>
    </row>
    <row r="58" spans="1:6" ht="12.75">
      <c r="A58" s="5"/>
      <c r="B58" s="7"/>
      <c r="C58" s="7"/>
      <c r="D58" s="7"/>
      <c r="E58" s="7"/>
      <c r="F58" s="7"/>
    </row>
    <row r="59" spans="1:6" ht="12.75">
      <c r="A59" s="5"/>
      <c r="B59" s="7"/>
      <c r="C59" s="7"/>
      <c r="D59" s="7"/>
      <c r="E59" s="7"/>
      <c r="F59" s="7"/>
    </row>
    <row r="60" spans="1:6" ht="12.75">
      <c r="A60" s="5"/>
      <c r="B60" s="7"/>
      <c r="C60" s="7"/>
      <c r="D60" s="7"/>
      <c r="E60" s="7"/>
      <c r="F60" s="7"/>
    </row>
    <row r="61" spans="1:6" ht="12.75">
      <c r="A61" s="5"/>
      <c r="B61" s="7"/>
      <c r="C61" s="7"/>
      <c r="D61" s="7"/>
      <c r="E61" s="7"/>
      <c r="F61" s="7"/>
    </row>
    <row r="62" spans="1:6" ht="12.75">
      <c r="A62" s="5"/>
      <c r="B62" s="7"/>
      <c r="C62" s="7"/>
      <c r="D62" s="7"/>
      <c r="E62" s="7"/>
      <c r="F62" s="7"/>
    </row>
    <row r="63" spans="1:6" ht="12.75">
      <c r="A63" s="5"/>
      <c r="B63" s="7"/>
      <c r="C63" s="7"/>
      <c r="D63" s="7"/>
      <c r="E63" s="7"/>
      <c r="F63" s="7"/>
    </row>
    <row r="64" spans="1:6" ht="12.75">
      <c r="A64" s="5"/>
      <c r="B64" s="7"/>
      <c r="C64" s="7"/>
      <c r="D64" s="7"/>
      <c r="E64" s="7"/>
      <c r="F64" s="7"/>
    </row>
    <row r="65" spans="1:6" ht="12.75">
      <c r="A65" s="5"/>
      <c r="B65" s="7"/>
      <c r="C65" s="7"/>
      <c r="D65" s="7"/>
      <c r="E65" s="7"/>
      <c r="F65" s="7"/>
    </row>
    <row r="66" spans="1:6" ht="12.75">
      <c r="A66" s="5"/>
      <c r="B66" s="7"/>
      <c r="C66" s="7"/>
      <c r="D66" s="7"/>
      <c r="E66" s="7"/>
      <c r="F66" s="7"/>
    </row>
    <row r="67" spans="1:6" ht="12.75">
      <c r="A67" s="5"/>
      <c r="B67" s="7"/>
      <c r="C67" s="7"/>
      <c r="D67" s="7"/>
      <c r="E67" s="10"/>
      <c r="F67" s="7"/>
    </row>
    <row r="68" spans="1:6" ht="12.75">
      <c r="A68" s="5"/>
      <c r="B68" s="7"/>
      <c r="C68" s="7"/>
      <c r="D68" s="7"/>
      <c r="E68" s="7"/>
      <c r="F68" s="7"/>
    </row>
    <row r="69" spans="1:6" ht="12.75">
      <c r="A69" s="5"/>
      <c r="B69" s="7"/>
      <c r="C69" s="7"/>
      <c r="D69" s="7"/>
      <c r="E69" s="7"/>
      <c r="F69" s="7"/>
    </row>
    <row r="70" spans="1:6" ht="12.75">
      <c r="A70" s="5"/>
      <c r="B70" s="7"/>
      <c r="C70" s="7"/>
      <c r="D70" s="7"/>
      <c r="E70" s="7"/>
      <c r="F70" s="7"/>
    </row>
    <row r="71" spans="1:6" ht="12.75">
      <c r="A71" s="5"/>
      <c r="B71" s="7"/>
      <c r="C71" s="7"/>
      <c r="D71" s="7"/>
      <c r="E71" s="7"/>
      <c r="F71" s="7"/>
    </row>
    <row r="72" spans="1:6" ht="12.75">
      <c r="A72" s="5"/>
      <c r="B72" s="7"/>
      <c r="C72" s="7"/>
      <c r="D72" s="7"/>
      <c r="E72" s="10"/>
      <c r="F72" s="7"/>
    </row>
    <row r="73" spans="1:6" ht="12.75">
      <c r="A73" s="5"/>
      <c r="B73" s="7"/>
      <c r="C73" s="7"/>
      <c r="D73" s="7"/>
      <c r="E73" s="7"/>
      <c r="F73" s="7"/>
    </row>
    <row r="74" spans="2:6" ht="12.75">
      <c r="B74" s="7"/>
      <c r="C74" s="7"/>
      <c r="D74" s="7"/>
      <c r="E74" s="7"/>
      <c r="F74" s="7"/>
    </row>
    <row r="75" spans="2:6" ht="12.75">
      <c r="B75" s="7"/>
      <c r="C75" s="7"/>
      <c r="D75" s="7"/>
      <c r="E75" s="7"/>
      <c r="F75" s="7"/>
    </row>
    <row r="76" spans="2:6" ht="12.75">
      <c r="B76" s="7"/>
      <c r="C76" s="7"/>
      <c r="D76" s="7"/>
      <c r="E76" s="7"/>
      <c r="F76" s="7"/>
    </row>
    <row r="77" spans="2:6" ht="12.75">
      <c r="B77" s="7"/>
      <c r="C77" s="7"/>
      <c r="D77" s="7"/>
      <c r="E77" s="10"/>
      <c r="F77" s="7"/>
    </row>
    <row r="78" spans="2:6" ht="12.75">
      <c r="B78" s="7"/>
      <c r="C78" s="7"/>
      <c r="D78" s="7"/>
      <c r="E78" s="7"/>
      <c r="F78" s="7"/>
    </row>
    <row r="79" spans="2:6" ht="12.75">
      <c r="B79" s="7"/>
      <c r="C79" s="7"/>
      <c r="D79" s="7"/>
      <c r="E79" s="7"/>
      <c r="F79" s="7"/>
    </row>
    <row r="80" spans="2:6" ht="12.75">
      <c r="B80" s="7"/>
      <c r="C80" s="7"/>
      <c r="D80" s="7"/>
      <c r="E80" s="7"/>
      <c r="F80" s="7"/>
    </row>
    <row r="81" spans="2:6" ht="12.75">
      <c r="B81" s="7"/>
      <c r="C81" s="7"/>
      <c r="D81" s="7"/>
      <c r="E81" s="7"/>
      <c r="F81" s="7"/>
    </row>
    <row r="82" spans="2:6" ht="12.75">
      <c r="B82" s="7"/>
      <c r="C82" s="7"/>
      <c r="D82" s="7"/>
      <c r="E82" s="10"/>
      <c r="F82" s="7"/>
    </row>
    <row r="83" spans="2:6" ht="12.75">
      <c r="B83" s="7"/>
      <c r="C83" s="7"/>
      <c r="D83" s="7"/>
      <c r="E83" s="7"/>
      <c r="F83" s="7"/>
    </row>
    <row r="84" spans="2:6" ht="12.75">
      <c r="B84" s="7"/>
      <c r="C84" s="7"/>
      <c r="D84" s="7"/>
      <c r="E84" s="7"/>
      <c r="F84" s="7"/>
    </row>
    <row r="85" spans="2:6" ht="12.75">
      <c r="B85" s="7"/>
      <c r="C85" s="7"/>
      <c r="D85" s="7"/>
      <c r="E85" s="7"/>
      <c r="F85" s="7"/>
    </row>
    <row r="86" spans="2:6" ht="12.75">
      <c r="B86" s="7"/>
      <c r="C86" s="7"/>
      <c r="D86" s="7"/>
      <c r="E86" s="7"/>
      <c r="F86" s="7"/>
    </row>
    <row r="87" spans="2:6" ht="12.75">
      <c r="B87" s="7"/>
      <c r="C87" s="7"/>
      <c r="D87" s="10"/>
      <c r="E87" s="10"/>
      <c r="F87" s="7"/>
    </row>
    <row r="88" spans="2:6" ht="12.75">
      <c r="B88" s="7"/>
      <c r="C88" s="7"/>
      <c r="D88" s="7"/>
      <c r="E88" s="7"/>
      <c r="F88" s="7"/>
    </row>
    <row r="89" spans="2:6" ht="12.75">
      <c r="B89" s="7"/>
      <c r="C89" s="7"/>
      <c r="D89" s="7"/>
      <c r="E89" s="7"/>
      <c r="F89" s="7"/>
    </row>
    <row r="90" spans="2:6" ht="12.75">
      <c r="B90" s="7"/>
      <c r="C90" s="7"/>
      <c r="D90" s="7"/>
      <c r="E90" s="7"/>
      <c r="F90" s="7"/>
    </row>
    <row r="91" spans="2:6" ht="12.75">
      <c r="B91" s="7"/>
      <c r="C91" s="7"/>
      <c r="D91" s="7"/>
      <c r="E91" s="10"/>
      <c r="F91" s="7"/>
    </row>
    <row r="92" spans="2:6" ht="12.75">
      <c r="B92" s="7"/>
      <c r="C92" s="7"/>
      <c r="D92" s="7"/>
      <c r="E92" s="10"/>
      <c r="F92" s="7"/>
    </row>
    <row r="93" spans="2:6" ht="12.75">
      <c r="B93" s="7"/>
      <c r="C93" s="7"/>
      <c r="D93" s="7"/>
      <c r="E93" s="7"/>
      <c r="F93" s="7"/>
    </row>
    <row r="94" spans="2:6" ht="12.75">
      <c r="B94" s="7"/>
      <c r="C94" s="7"/>
      <c r="D94" s="7"/>
      <c r="E94" s="7"/>
      <c r="F94" s="7"/>
    </row>
    <row r="95" spans="2:6" ht="12.75">
      <c r="B95" s="7"/>
      <c r="C95" s="7"/>
      <c r="D95" s="7"/>
      <c r="E95" s="7"/>
      <c r="F95" s="7"/>
    </row>
    <row r="96" spans="2:6" ht="12.75">
      <c r="B96" s="7"/>
      <c r="C96" s="7"/>
      <c r="D96" s="7"/>
      <c r="E96" s="7"/>
      <c r="F96" s="7"/>
    </row>
    <row r="97" spans="2:6" ht="12.75">
      <c r="B97" s="7"/>
      <c r="C97" s="7"/>
      <c r="D97" s="7"/>
      <c r="E97" s="7"/>
      <c r="F97" s="7"/>
    </row>
    <row r="98" spans="2:6" ht="12.75">
      <c r="B98" s="7"/>
      <c r="C98" s="7"/>
      <c r="D98" s="7"/>
      <c r="E98" s="7"/>
      <c r="F98" s="7"/>
    </row>
    <row r="99" spans="2:6" ht="12.75">
      <c r="B99" s="7"/>
      <c r="C99" s="7"/>
      <c r="D99" s="7"/>
      <c r="E99" s="7"/>
      <c r="F99" s="7"/>
    </row>
    <row r="100" spans="2:6" ht="12.75">
      <c r="B100" s="7"/>
      <c r="C100" s="7"/>
      <c r="D100" s="7"/>
      <c r="E100" s="7"/>
      <c r="F100" s="7"/>
    </row>
    <row r="101" spans="2:6" ht="12.75">
      <c r="B101" s="7"/>
      <c r="C101" s="7"/>
      <c r="D101" s="7"/>
      <c r="E101" s="10"/>
      <c r="F101" s="7"/>
    </row>
    <row r="102" spans="2:6" ht="12.75">
      <c r="B102" s="7"/>
      <c r="C102" s="7"/>
      <c r="D102" s="7"/>
      <c r="E102" s="10"/>
      <c r="F102" s="7"/>
    </row>
    <row r="103" spans="2:6" ht="12.75">
      <c r="B103" s="7"/>
      <c r="C103" s="7"/>
      <c r="D103" s="7"/>
      <c r="E103" s="7"/>
      <c r="F103" s="7"/>
    </row>
    <row r="104" spans="2:6" ht="12.75">
      <c r="B104" s="7"/>
      <c r="C104" s="7"/>
      <c r="D104" s="7"/>
      <c r="E104" s="7"/>
      <c r="F104" s="7"/>
    </row>
    <row r="105" spans="2:6" ht="12.75">
      <c r="B105" s="7"/>
      <c r="C105" s="7"/>
      <c r="D105" s="7"/>
      <c r="E105" s="7"/>
      <c r="F105" s="7"/>
    </row>
    <row r="106" spans="2:6" ht="12.75">
      <c r="B106" s="7"/>
      <c r="C106" s="7"/>
      <c r="D106" s="7"/>
      <c r="E106" s="7"/>
      <c r="F106" s="7"/>
    </row>
    <row r="107" spans="2:6" ht="12.75">
      <c r="B107" s="7"/>
      <c r="C107" s="7"/>
      <c r="D107" s="10"/>
      <c r="E107" s="7"/>
      <c r="F107" s="7"/>
    </row>
    <row r="108" spans="2:6" ht="12.75">
      <c r="B108" s="7"/>
      <c r="C108" s="7"/>
      <c r="D108" s="7"/>
      <c r="E108" s="7"/>
      <c r="F108" s="7"/>
    </row>
    <row r="109" spans="2:6" ht="12.75">
      <c r="B109" s="7"/>
      <c r="C109" s="7"/>
      <c r="D109" s="7"/>
      <c r="E109" s="7"/>
      <c r="F109" s="7"/>
    </row>
    <row r="110" spans="2:6" ht="12.75">
      <c r="B110" s="7"/>
      <c r="C110" s="7"/>
      <c r="D110" s="7"/>
      <c r="E110" s="7"/>
      <c r="F110" s="7"/>
    </row>
    <row r="111" spans="2:6" ht="12.75">
      <c r="B111" s="7"/>
      <c r="C111" s="7"/>
      <c r="D111" s="7"/>
      <c r="E111" s="10"/>
      <c r="F111" s="7"/>
    </row>
    <row r="112" spans="2:6" ht="12.75">
      <c r="B112" s="7"/>
      <c r="C112" s="7"/>
      <c r="D112" s="7"/>
      <c r="E112" s="10"/>
      <c r="F112" s="7"/>
    </row>
    <row r="113" spans="2:6" ht="12.75">
      <c r="B113" s="7"/>
      <c r="C113" s="10"/>
      <c r="D113" s="7"/>
      <c r="E113" s="7"/>
      <c r="F113" s="7"/>
    </row>
    <row r="114" spans="2:6" ht="12.75">
      <c r="B114" s="7"/>
      <c r="C114" s="7"/>
      <c r="D114" s="7"/>
      <c r="E114" s="7"/>
      <c r="F114" s="7"/>
    </row>
    <row r="115" spans="2:6" ht="12.75">
      <c r="B115" s="7"/>
      <c r="C115" s="7"/>
      <c r="D115" s="7"/>
      <c r="E115" s="7"/>
      <c r="F115" s="7"/>
    </row>
    <row r="116" spans="2:6" ht="12.75">
      <c r="B116" s="7"/>
      <c r="C116" s="7"/>
      <c r="D116" s="7"/>
      <c r="E116" s="7"/>
      <c r="F116" s="7"/>
    </row>
    <row r="117" spans="2:6" ht="12.75">
      <c r="B117" s="7"/>
      <c r="C117" s="7"/>
      <c r="D117" s="7"/>
      <c r="E117" s="7"/>
      <c r="F117" s="7"/>
    </row>
    <row r="118" spans="2:6" ht="12.75">
      <c r="B118" s="7"/>
      <c r="C118" s="7"/>
      <c r="D118" s="7"/>
      <c r="E118" s="7"/>
      <c r="F118" s="7"/>
    </row>
    <row r="119" spans="2:6" ht="12.75">
      <c r="B119" s="7"/>
      <c r="C119" s="7"/>
      <c r="D119" s="7"/>
      <c r="E119" s="7"/>
      <c r="F119" s="7"/>
    </row>
    <row r="120" spans="2:6" ht="12.75">
      <c r="B120" s="7"/>
      <c r="C120" s="7"/>
      <c r="D120" s="7"/>
      <c r="E120" s="7"/>
      <c r="F120" s="7"/>
    </row>
    <row r="121" spans="2:6" ht="12.75">
      <c r="B121" s="7"/>
      <c r="C121" s="7"/>
      <c r="D121" s="7"/>
      <c r="E121" s="10"/>
      <c r="F121" s="7"/>
    </row>
    <row r="122" spans="2:6" ht="12.75">
      <c r="B122" s="7"/>
      <c r="C122" s="7"/>
      <c r="D122" s="7"/>
      <c r="E122" s="10"/>
      <c r="F122" s="7"/>
    </row>
    <row r="123" spans="2:6" ht="12.75">
      <c r="B123" s="7"/>
      <c r="C123" s="7"/>
      <c r="D123" s="7"/>
      <c r="E123" s="7"/>
      <c r="F123" s="7"/>
    </row>
    <row r="124" spans="2:6" ht="12.75">
      <c r="B124" s="7"/>
      <c r="C124" s="7"/>
      <c r="D124" s="7"/>
      <c r="E124" s="7"/>
      <c r="F124" s="7"/>
    </row>
    <row r="125" spans="2:6" ht="12.75">
      <c r="B125" s="7"/>
      <c r="C125" s="7"/>
      <c r="D125" s="7"/>
      <c r="E125" s="7"/>
      <c r="F125" s="7"/>
    </row>
    <row r="126" spans="1:6" ht="12.75">
      <c r="A126" s="11"/>
      <c r="B126" s="12"/>
      <c r="C126" s="12"/>
      <c r="D126" s="12"/>
      <c r="E126" s="12"/>
      <c r="F126" s="12"/>
    </row>
    <row r="127" spans="1:6" ht="14.25">
      <c r="A127" s="13"/>
      <c r="B127" s="14"/>
      <c r="C127" s="14"/>
      <c r="D127" s="14"/>
      <c r="E127" s="14"/>
      <c r="F127" s="14"/>
    </row>
    <row r="128" spans="1:6" ht="14.25">
      <c r="A128" s="15"/>
      <c r="B128" s="7"/>
      <c r="C128" s="7"/>
      <c r="D128" s="7"/>
      <c r="E128" s="7"/>
      <c r="F128" s="7"/>
    </row>
    <row r="129" spans="1:6" ht="14.25">
      <c r="A129" s="15"/>
      <c r="B129" s="7"/>
      <c r="C129" s="7"/>
      <c r="D129" s="7"/>
      <c r="E129" s="7"/>
      <c r="F129" s="7"/>
    </row>
    <row r="130" spans="2:6" ht="12.75">
      <c r="B130" s="7"/>
      <c r="C130" s="7"/>
      <c r="D130" s="7"/>
      <c r="E130" s="7"/>
      <c r="F130" s="7"/>
    </row>
    <row r="131" spans="2:6" ht="12.75">
      <c r="B131" s="7"/>
      <c r="C131" s="7"/>
      <c r="D131" s="7"/>
      <c r="E131" s="7"/>
      <c r="F131" s="7"/>
    </row>
    <row r="132" spans="2:6" ht="12.75">
      <c r="B132" s="7"/>
      <c r="C132" s="7"/>
      <c r="D132" s="7"/>
      <c r="E132" s="7"/>
      <c r="F132" s="7"/>
    </row>
    <row r="133" spans="2:6" ht="12.75">
      <c r="B133" s="7"/>
      <c r="C133" s="7"/>
      <c r="D133" s="7"/>
      <c r="E133" s="7"/>
      <c r="F133" s="7"/>
    </row>
    <row r="134" spans="2:6" ht="12.75">
      <c r="B134" s="7"/>
      <c r="C134" s="7"/>
      <c r="D134" s="7"/>
      <c r="E134" s="7"/>
      <c r="F134" s="7"/>
    </row>
    <row r="135" spans="2:6" ht="12.75">
      <c r="B135" s="7"/>
      <c r="C135" s="7"/>
      <c r="D135" s="7"/>
      <c r="E135" s="7"/>
      <c r="F135" s="7"/>
    </row>
    <row r="136" spans="2:6" ht="12.75">
      <c r="B136" s="7"/>
      <c r="C136" s="7"/>
      <c r="D136" s="7"/>
      <c r="E136" s="7"/>
      <c r="F136" s="7"/>
    </row>
    <row r="137" spans="1:6" ht="12.75">
      <c r="A137" s="5"/>
      <c r="B137" s="7"/>
      <c r="C137" s="7"/>
      <c r="D137" s="7"/>
      <c r="E137" s="7"/>
      <c r="F137" s="7"/>
    </row>
    <row r="138" spans="1:6" ht="12.75">
      <c r="A138" s="5"/>
      <c r="B138" s="7"/>
      <c r="C138" s="7"/>
      <c r="D138" s="7"/>
      <c r="E138" s="7"/>
      <c r="F138" s="7"/>
    </row>
    <row r="139" spans="1:6" ht="12.75">
      <c r="A139" s="5"/>
      <c r="B139" s="7"/>
      <c r="C139" s="7"/>
      <c r="D139" s="7"/>
      <c r="E139" s="7"/>
      <c r="F139" s="7"/>
    </row>
    <row r="140" spans="1:6" ht="12.75">
      <c r="A140" s="5"/>
      <c r="B140" s="7"/>
      <c r="C140" s="7"/>
      <c r="D140" s="7"/>
      <c r="E140" s="7"/>
      <c r="F140" s="7"/>
    </row>
    <row r="141" spans="1:6" ht="12.75">
      <c r="A141" s="5"/>
      <c r="B141" s="7"/>
      <c r="C141" s="7"/>
      <c r="D141" s="7"/>
      <c r="E141" s="7"/>
      <c r="F141" s="7"/>
    </row>
    <row r="142" spans="1:6" ht="12.75">
      <c r="A142" s="5"/>
      <c r="B142" s="7"/>
      <c r="C142" s="7"/>
      <c r="D142" s="7"/>
      <c r="E142" s="7"/>
      <c r="F142" s="7"/>
    </row>
    <row r="143" spans="1:6" ht="12.75">
      <c r="A143" s="5"/>
      <c r="B143" s="7"/>
      <c r="C143" s="7"/>
      <c r="D143" s="7"/>
      <c r="E143" s="7"/>
      <c r="F143" s="7"/>
    </row>
    <row r="144" spans="1:6" ht="12.75">
      <c r="A144" s="5"/>
      <c r="B144" s="7"/>
      <c r="C144" s="7"/>
      <c r="D144" s="7"/>
      <c r="E144" s="7"/>
      <c r="F144" s="7"/>
    </row>
    <row r="145" spans="2:6" ht="12.75">
      <c r="B145" s="7"/>
      <c r="C145" s="7"/>
      <c r="D145" s="7"/>
      <c r="E145" s="7"/>
      <c r="F145" s="7"/>
    </row>
    <row r="146" spans="2:6" ht="12.75">
      <c r="B146" s="7"/>
      <c r="C146" s="7"/>
      <c r="D146" s="7"/>
      <c r="E146" s="7"/>
      <c r="F146" s="7"/>
    </row>
    <row r="147" spans="2:6" ht="12.75">
      <c r="B147" s="7"/>
      <c r="C147" s="7"/>
      <c r="D147" s="7"/>
      <c r="E147" s="7"/>
      <c r="F147" s="7"/>
    </row>
    <row r="148" spans="2:6" ht="12.75">
      <c r="B148" s="7"/>
      <c r="C148" s="7"/>
      <c r="D148" s="7"/>
      <c r="E148" s="7"/>
      <c r="F148" s="7"/>
    </row>
    <row r="149" spans="2:6" ht="12.75">
      <c r="B149" s="7"/>
      <c r="C149" s="7"/>
      <c r="D149" s="7"/>
      <c r="E149" s="7"/>
      <c r="F149" s="7"/>
    </row>
    <row r="150" spans="2:6" ht="12.75">
      <c r="B150" s="7"/>
      <c r="C150" s="7"/>
      <c r="D150" s="7"/>
      <c r="E150" s="7"/>
      <c r="F150" s="7"/>
    </row>
    <row r="151" spans="2:6" ht="12.75">
      <c r="B151" s="7"/>
      <c r="C151" s="7"/>
      <c r="D151" s="7"/>
      <c r="E151" s="7"/>
      <c r="F151" s="7"/>
    </row>
    <row r="152" spans="2:6" ht="12.75">
      <c r="B152" s="7"/>
      <c r="C152" s="7"/>
      <c r="D152" s="7"/>
      <c r="E152" s="7"/>
      <c r="F152" s="7"/>
    </row>
    <row r="153" spans="2:6" ht="12.75">
      <c r="B153" s="7"/>
      <c r="C153" s="7"/>
      <c r="D153" s="7"/>
      <c r="E153" s="7"/>
      <c r="F153" s="7"/>
    </row>
    <row r="154" spans="2:6" ht="12.75">
      <c r="B154" s="7"/>
      <c r="C154" s="7"/>
      <c r="D154" s="7"/>
      <c r="E154" s="7"/>
      <c r="F154" s="7"/>
    </row>
    <row r="155" spans="2:6" ht="12.75">
      <c r="B155" s="7"/>
      <c r="C155" s="7"/>
      <c r="D155" s="7"/>
      <c r="E155" s="7"/>
      <c r="F155" s="7"/>
    </row>
    <row r="156" spans="2:6" ht="12.75">
      <c r="B156" s="7"/>
      <c r="C156" s="7"/>
      <c r="D156" s="7"/>
      <c r="E156" s="7"/>
      <c r="F156" s="7"/>
    </row>
    <row r="157" spans="2:6" ht="12.75">
      <c r="B157" s="7"/>
      <c r="C157" s="7"/>
      <c r="D157" s="7"/>
      <c r="E157" s="7"/>
      <c r="F157" s="7"/>
    </row>
    <row r="158" spans="2:6" ht="12.75">
      <c r="B158" s="7"/>
      <c r="C158" s="7"/>
      <c r="D158" s="7"/>
      <c r="E158" s="7"/>
      <c r="F158" s="7"/>
    </row>
    <row r="159" spans="2:6" ht="12.75">
      <c r="B159" s="7"/>
      <c r="C159" s="7"/>
      <c r="D159" s="7"/>
      <c r="E159" s="7"/>
      <c r="F159" s="7"/>
    </row>
    <row r="160" spans="2:6" ht="12.75">
      <c r="B160" s="7"/>
      <c r="C160" s="7"/>
      <c r="D160" s="7"/>
      <c r="E160" s="7"/>
      <c r="F160" s="7"/>
    </row>
    <row r="161" spans="2:6" ht="12.75">
      <c r="B161" s="7"/>
      <c r="C161" s="7"/>
      <c r="D161" s="7"/>
      <c r="E161" s="7"/>
      <c r="F161" s="7"/>
    </row>
  </sheetData>
  <sheetProtection/>
  <mergeCells count="1">
    <mergeCell ref="A3:F3"/>
  </mergeCells>
  <printOptions/>
  <pageMargins left="0.748" right="0.748" top="0.75" bottom="0.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Farías</dc:creator>
  <cp:keywords/>
  <dc:description/>
  <cp:lastModifiedBy>Alicia Canales Meza</cp:lastModifiedBy>
  <cp:lastPrinted>2016-06-21T14:44:59Z</cp:lastPrinted>
  <dcterms:created xsi:type="dcterms:W3CDTF">2006-03-28T17:04:57Z</dcterms:created>
  <dcterms:modified xsi:type="dcterms:W3CDTF">2016-06-23T18:48:51Z</dcterms:modified>
  <cp:category/>
  <cp:version/>
  <cp:contentType/>
  <cp:contentStatus/>
</cp:coreProperties>
</file>