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<sst xmlns="http://schemas.openxmlformats.org/spreadsheetml/2006/main" count="237" uniqueCount="140">
  <si>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</si>
  <si>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</si>
  <si>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</si>
  <si>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</si>
  <si>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</si>
  <si>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</si>
  <si>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</si>
  <si>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</si>
  <si>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</si>
  <si>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</si>
  <si>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</si>
  <si>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</si>
  <si>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</si>
  <si>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</si>
  <si>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</si>
  <si>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</si>
  <si>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</si>
  <si>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</si>
  <si>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</si>
  <si>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</si>
  <si>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</si>
  <si>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</si>
  <si>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</si>
  <si>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</si>
  <si>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</si>
  <si>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</si>
  <si>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</si>
  <si>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</si>
  <si>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</si>
  <si>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</si>
  <si>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</si>
  <si>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</si>
  <si>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</si>
  <si>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</si>
  <si>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</si>
  <si>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</si>
  <si>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</si>
  <si>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</si>
  <si>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</si>
  <si>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</si>
  <si>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</si>
  <si>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</si>
  <si>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</si>
  <si>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</si>
  <si>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</si>
  <si>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</si>
  <si>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</si>
  <si>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</si>
  <si>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</si>
  <si>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</si>
  <si>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</si>
  <si>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</si>
  <si>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</si>
  <si>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</si>
  <si>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</si>
  <si>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</si>
  <si>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</si>
  <si>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</si>
  <si>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</si>
  <si>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</si>
  <si>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</si>
  <si>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</si>
  <si>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</si>
  <si>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</si>
  <si>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</si>
  <si>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</si>
  <si>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</si>
  <si>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</si>
  <si>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</si>
  <si>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</si>
  <si>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</si>
  <si>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</si>
  <si>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</si>
  <si>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</si>
  <si>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</si>
  <si>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</si>
  <si>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</si>
  <si>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</si>
  <si>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</si>
  <si>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</si>
  <si>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</si>
  <si>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</si>
  <si>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</si>
  <si>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</si>
  <si>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</si>
  <si>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</si>
  <si>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</si>
  <si>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</si>
  <si>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</si>
  <si>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</si>
  <si>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</si>
  <si>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</si>
  <si>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</si>
  <si>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</si>
  <si>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</si>
  <si>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</si>
  <si>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</si>
  <si>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</si>
  <si>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</si>
  <si>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</si>
  <si>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</si>
  <si>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</si>
  <si>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</si>
  <si>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</si>
  <si>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</si>
  <si>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</si>
  <si>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</si>
  <si>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</si>
  <si>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</si>
  <si>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</si>
  <si>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</si>
  <si>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</si>
  <si>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</si>
  <si>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</si>
  <si>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</si>
  <si>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</si>
  <si>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</si>
  <si>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</si>
  <si>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</si>
  <si>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</si>
  <si>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</si>
  <si>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</si>
  <si>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</si>
  <si>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</si>
  <si>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</si>
  <si>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</si>
  <si>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</si>
  <si>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</si>
  <si>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</si>
  <si>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</si>
  <si>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</si>
  <si>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</si>
  <si>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</si>
  <si>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</si>
  <si>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</si>
  <si>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</si>
  <si>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</si>
  <si>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</si>
  <si>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Miércoles</t>
  </si>
  <si>
    <t>enero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</si>
</sst>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361</v>
      </c>
      <c r="C17" s="111">
        <f>B17+'Primas SRW'!B6</f>
        <v>436</v>
      </c>
      <c r="D17" s="24">
        <f>Datos!I4</f>
        <v>371.25</v>
      </c>
      <c r="E17" s="105">
        <f>D17+'Primas HRW'!B8</f>
        <v>496.25</v>
      </c>
      <c r="F17" s="104" t="s">
        <v>131</v>
      </c>
      <c r="G17" s="105">
        <f>D17+'Primas HRW'!D8</f>
        <v>516.25</v>
      </c>
      <c r="H17" s="105">
        <f>D17+'Primas HRW'!E8</f>
        <v>486.25</v>
      </c>
      <c r="I17" s="101">
        <f>D17+'Primas HRW'!F8</f>
        <v>481.25</v>
      </c>
      <c r="J17" s="24">
        <f>Datos!M4</f>
        <v>301.5</v>
      </c>
      <c r="K17" s="25"/>
    </row>
    <row r="18" spans="1:11" ht="19.5" customHeight="1">
      <c r="A18" s="22" t="s">
        <v>77</v>
      </c>
      <c r="B18" s="42"/>
      <c r="C18" s="110">
        <f>B20+'Primas SRW'!B7</f>
        <v>473.25</v>
      </c>
      <c r="D18" s="100"/>
      <c r="E18" s="104">
        <f>D20+'Primas HRW'!B9</f>
        <v>532.5</v>
      </c>
      <c r="F18" s="107"/>
      <c r="G18" s="104">
        <f>D20+'Primas HRW'!D9</f>
        <v>552.5</v>
      </c>
      <c r="H18" s="104">
        <f>D20+'Primas HRW'!E9</f>
        <v>522.5</v>
      </c>
      <c r="I18" s="106">
        <f>D20+'Primas HRW'!F9</f>
        <v>517.5</v>
      </c>
      <c r="J18" s="100"/>
      <c r="K18" s="103">
        <f>J20+'Primas maíz'!B6</f>
        <v>408.5</v>
      </c>
    </row>
    <row r="19" spans="1:11" ht="19.5" customHeight="1">
      <c r="A19" s="22" t="s">
        <v>78</v>
      </c>
      <c r="B19" s="42"/>
      <c r="C19" s="110">
        <f>B20+'Primas SRW'!B8</f>
        <v>473.25</v>
      </c>
      <c r="D19" s="100"/>
      <c r="E19" s="104">
        <f>D20+'Primas HRW'!B10</f>
        <v>532.5</v>
      </c>
      <c r="F19" s="42"/>
      <c r="G19" s="104">
        <f>D20+'Primas HRW'!D10</f>
        <v>552.5</v>
      </c>
      <c r="H19" s="104">
        <f>D20+'Primas HRW'!E10</f>
        <v>522.5</v>
      </c>
      <c r="I19" s="106">
        <f>D20+'Primas HRW'!F10</f>
        <v>517.5</v>
      </c>
      <c r="J19" s="100"/>
      <c r="K19" s="103">
        <f>J20+'Primas maíz'!B7</f>
        <v>411.5</v>
      </c>
    </row>
    <row r="20" spans="1:11" ht="19.5" customHeight="1">
      <c r="A20" s="16" t="s">
        <v>15</v>
      </c>
      <c r="B20" s="27">
        <f>Datos!E5</f>
        <v>388.25</v>
      </c>
      <c r="C20" s="112">
        <f>B20+'Primas SRW'!B9</f>
        <v>473.25</v>
      </c>
      <c r="D20" s="24">
        <f>Datos!I5</f>
        <v>397.5</v>
      </c>
      <c r="E20" s="113">
        <f>D20+'Primas HRW'!B11</f>
        <v>532.5</v>
      </c>
      <c r="F20" s="27"/>
      <c r="G20" s="113">
        <f>E20+'Primas HRW'!D11</f>
        <v>687.5</v>
      </c>
      <c r="H20" s="113">
        <f>D20+'Primas HRW'!E10</f>
        <v>522.5</v>
      </c>
      <c r="I20" s="114">
        <f>D20+'Primas HRW'!F11</f>
        <v>517.5</v>
      </c>
      <c r="J20" s="99">
        <f>Datos!M5</f>
        <v>315.5</v>
      </c>
      <c r="K20" s="27">
        <f>J20+'Primas maíz'!B8</f>
        <v>412.5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129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J20+'Primas maíz'!B10</f>
        <v>401.5</v>
      </c>
      <c r="L22"/>
      <c r="M22"/>
      <c r="N22"/>
      <c r="O22"/>
    </row>
    <row r="23" spans="1:15" ht="19.5" customHeight="1">
      <c r="A23" s="16" t="s">
        <v>130</v>
      </c>
      <c r="B23" s="75"/>
      <c r="C23" s="76"/>
      <c r="D23" s="77"/>
      <c r="E23" s="76"/>
      <c r="F23" s="76"/>
      <c r="G23" s="76"/>
      <c r="H23" s="76"/>
      <c r="I23" s="78"/>
      <c r="J23" s="79"/>
      <c r="K23" s="75"/>
      <c r="L23"/>
      <c r="M23"/>
      <c r="N23"/>
      <c r="O23"/>
    </row>
    <row r="24" spans="1:15" ht="19.5" customHeight="1">
      <c r="A24" s="16" t="s">
        <v>11</v>
      </c>
      <c r="B24" s="75">
        <f>Datos!E6</f>
        <v>410.25</v>
      </c>
      <c r="C24" s="76"/>
      <c r="D24" s="77">
        <f>Datos!I6</f>
        <v>414</v>
      </c>
      <c r="E24" s="76"/>
      <c r="F24" s="76"/>
      <c r="G24" s="76"/>
      <c r="H24" s="76"/>
      <c r="I24" s="78"/>
      <c r="J24" s="79">
        <f>Datos!M6</f>
        <v>326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424.25</v>
      </c>
      <c r="C25" s="76"/>
      <c r="D25" s="77">
        <f>Datos!I7</f>
        <v>424.75</v>
      </c>
      <c r="E25" s="76"/>
      <c r="F25" s="76"/>
      <c r="G25" s="76"/>
      <c r="H25" s="76"/>
      <c r="I25" s="78"/>
      <c r="J25" s="79">
        <f>Datos!M7</f>
        <v>333.5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434.25</v>
      </c>
      <c r="C26" s="23"/>
      <c r="D26" s="77">
        <f>Datos!I8</f>
        <v>434.5</v>
      </c>
      <c r="E26" s="23"/>
      <c r="F26" s="23"/>
      <c r="G26" s="23"/>
      <c r="H26" s="23"/>
      <c r="I26" s="26"/>
      <c r="J26" s="28">
        <f>Datos!M8</f>
        <v>341.25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451.5</v>
      </c>
      <c r="C27" s="23"/>
      <c r="D27" s="77">
        <f>Datos!I9</f>
        <v>450.25</v>
      </c>
      <c r="E27" s="23"/>
      <c r="F27" s="23"/>
      <c r="G27" s="23"/>
      <c r="H27" s="23"/>
      <c r="I27" s="26"/>
      <c r="J27" s="28">
        <f>Datos!M9</f>
        <v>349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474.5</v>
      </c>
      <c r="C28" s="23"/>
      <c r="D28" s="77">
        <f>Datos!I10</f>
        <v>474.25</v>
      </c>
      <c r="E28" s="23"/>
      <c r="F28" s="23"/>
      <c r="G28" s="23"/>
      <c r="H28" s="23"/>
      <c r="I28" s="26"/>
      <c r="J28" s="28">
        <f>Datos!M10</f>
        <v>359.5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491.5</v>
      </c>
      <c r="C30" s="76"/>
      <c r="D30" s="77">
        <f>Datos!I11</f>
        <v>485.75</v>
      </c>
      <c r="E30" s="76"/>
      <c r="F30" s="76"/>
      <c r="G30" s="76"/>
      <c r="H30" s="76"/>
      <c r="I30" s="78"/>
      <c r="J30" s="28">
        <f>Datos!M11</f>
        <v>370.25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499.75</v>
      </c>
      <c r="C31" s="23"/>
      <c r="D31" s="77">
        <f>Datos!I12</f>
        <v>485.25</v>
      </c>
      <c r="E31" s="23"/>
      <c r="F31" s="23"/>
      <c r="G31" s="23"/>
      <c r="H31" s="23"/>
      <c r="I31" s="26"/>
      <c r="J31" s="28">
        <f>Datos!M12</f>
        <v>376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487.25</v>
      </c>
      <c r="C32" s="76"/>
      <c r="D32" s="77">
        <f>Datos!I13</f>
        <v>484.25</v>
      </c>
      <c r="E32" s="76"/>
      <c r="F32" s="76"/>
      <c r="G32" s="76"/>
      <c r="H32" s="76"/>
      <c r="I32" s="78"/>
      <c r="J32" s="28">
        <f>Datos!M13</f>
        <v>379.75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484.25</v>
      </c>
      <c r="E33" s="76"/>
      <c r="F33" s="76"/>
      <c r="G33" s="76"/>
      <c r="H33" s="76"/>
      <c r="I33" s="78"/>
      <c r="J33" s="28">
        <f>Datos!M14</f>
        <v>375.75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378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395.5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386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BUSHEL!K8</f>
        <v>31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132.64584</v>
      </c>
      <c r="C15" s="89">
        <f>BUSHEL!C17*TONELADA!$B$40</f>
        <v>160.20383999999999</v>
      </c>
      <c r="D15" s="87">
        <f>IF(BUSHEL!D17&gt;0,BUSHEL!D17*TONELADA!$B$40,"")</f>
        <v>136.4121</v>
      </c>
      <c r="E15" s="91">
        <f>BUSHEL!E17*TONELADA!$B$40</f>
        <v>182.3421</v>
      </c>
      <c r="F15" s="91" t="s">
        <v>131</v>
      </c>
      <c r="G15" s="91">
        <f>BUSHEL!G17*TONELADA!$B$40</f>
        <v>189.6909</v>
      </c>
      <c r="H15" s="91">
        <f>BUSHEL!H17*TONELADA!$B$40</f>
        <v>178.6677</v>
      </c>
      <c r="I15" s="92">
        <f>BUSHEL!I17*TONELADA!$B$40</f>
        <v>176.8305</v>
      </c>
      <c r="J15" s="68">
        <f>BUSHEL!J17*$E$40</f>
        <v>118.69452</v>
      </c>
      <c r="K15" s="89"/>
    </row>
    <row r="16" spans="1:11" ht="19.5" customHeight="1">
      <c r="A16" s="81" t="s">
        <v>77</v>
      </c>
      <c r="B16" s="82"/>
      <c r="C16" s="71">
        <f>BUSHEL!C18*TONELADA!$B$40</f>
        <v>173.89097999999998</v>
      </c>
      <c r="D16" s="84"/>
      <c r="E16" s="73">
        <f>BUSHEL!E18*TONELADA!$B$40</f>
        <v>195.6618</v>
      </c>
      <c r="F16" s="73"/>
      <c r="G16" s="73">
        <f>BUSHEL!G18*TONELADA!$B$40</f>
        <v>203.01059999999998</v>
      </c>
      <c r="H16" s="73">
        <f>BUSHEL!H18*TONELADA!$B$40</f>
        <v>191.9874</v>
      </c>
      <c r="I16" s="74">
        <f>BUSHEL!I18*TONELADA!$B$40</f>
        <v>190.15019999999998</v>
      </c>
      <c r="J16" s="86"/>
      <c r="K16" s="71">
        <f>BUSHEL!K18*TONELADA!$E$40</f>
        <v>160.81828</v>
      </c>
    </row>
    <row r="17" spans="1:11" ht="19.5" customHeight="1">
      <c r="A17" s="65" t="s">
        <v>78</v>
      </c>
      <c r="B17" s="66"/>
      <c r="C17" s="89">
        <f>BUSHEL!C19*TONELADA!$B$40</f>
        <v>173.89097999999998</v>
      </c>
      <c r="D17" s="87"/>
      <c r="E17" s="91">
        <f>BUSHEL!E19*TONELADA!$B$40</f>
        <v>195.6618</v>
      </c>
      <c r="F17" s="91"/>
      <c r="G17" s="91">
        <f>BUSHEL!G19*TONELADA!$B$40</f>
        <v>203.01059999999998</v>
      </c>
      <c r="H17" s="91">
        <f>BUSHEL!H19*TONELADA!$B$40</f>
        <v>191.9874</v>
      </c>
      <c r="I17" s="92">
        <f>BUSHEL!I19*TONELADA!$B$40</f>
        <v>190.15019999999998</v>
      </c>
      <c r="J17" s="68"/>
      <c r="K17" s="89">
        <f>BUSHEL!K19*TONELADA!$E$40</f>
        <v>161.99931999999998</v>
      </c>
    </row>
    <row r="18" spans="1:11" ht="19.5" customHeight="1">
      <c r="A18" s="70" t="s">
        <v>15</v>
      </c>
      <c r="B18" s="71">
        <f>BUSHEL!B20*TONELADA!$B$40</f>
        <v>142.65858</v>
      </c>
      <c r="C18" s="71">
        <f>BUSHEL!C20*TONELADA!$B$40</f>
        <v>173.89097999999998</v>
      </c>
      <c r="D18" s="90">
        <f>IF(BUSHEL!D20&gt;0,BUSHEL!D20*TONELADA!$B$40,"")</f>
        <v>146.0574</v>
      </c>
      <c r="E18" s="73">
        <f>BUSHEL!E20*TONELADA!$B$40</f>
        <v>195.6618</v>
      </c>
      <c r="F18" s="73"/>
      <c r="G18" s="73">
        <f>BUSHEL!G20*TONELADA!$B$40</f>
        <v>252.61499999999998</v>
      </c>
      <c r="H18" s="73">
        <f>BUSHEL!H20*TONELADA!$B$40</f>
        <v>191.9874</v>
      </c>
      <c r="I18" s="74">
        <f>BUSHEL!I20*TONELADA!$B$40</f>
        <v>190.15019999999998</v>
      </c>
      <c r="J18" s="72">
        <f>BUSHEL!J20*$E$40</f>
        <v>124.20603999999999</v>
      </c>
      <c r="K18" s="71">
        <f>BUSHEL!K20*TONELADA!$E$40</f>
        <v>162.393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129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158.06251999999998</v>
      </c>
    </row>
    <row r="21" spans="1:11" ht="19.5" customHeight="1">
      <c r="A21" s="81" t="s">
        <v>130</v>
      </c>
      <c r="B21" s="82"/>
      <c r="C21" s="83"/>
      <c r="D21" s="84"/>
      <c r="E21" s="83"/>
      <c r="F21" s="83"/>
      <c r="G21" s="83"/>
      <c r="H21" s="83"/>
      <c r="I21" s="85"/>
      <c r="J21" s="86"/>
      <c r="K21" s="82"/>
    </row>
    <row r="22" spans="1:11" ht="19.5" customHeight="1">
      <c r="A22" s="65" t="s">
        <v>11</v>
      </c>
      <c r="B22" s="66">
        <f>BUSHEL!B24*TONELADA!$B$40</f>
        <v>150.74226</v>
      </c>
      <c r="C22" s="67"/>
      <c r="D22" s="87">
        <f>IF(BUSHEL!D24&gt;0,BUSHEL!D24*TONELADA!$B$40,"")</f>
        <v>152.12016</v>
      </c>
      <c r="E22" s="67"/>
      <c r="F22" s="67"/>
      <c r="G22" s="67"/>
      <c r="H22" s="67"/>
      <c r="I22" s="88"/>
      <c r="J22" s="68">
        <f>BUSHEL!J24*$E$40</f>
        <v>128.33968</v>
      </c>
      <c r="K22" s="66"/>
    </row>
    <row r="23" spans="1:11" ht="19.5" customHeight="1">
      <c r="A23" s="81" t="s">
        <v>12</v>
      </c>
      <c r="B23" s="82">
        <f>BUSHEL!B25*TONELADA!$B$40</f>
        <v>155.88642</v>
      </c>
      <c r="C23" s="83"/>
      <c r="D23" s="84">
        <f>IF(BUSHEL!D25&gt;0,BUSHEL!D25*TONELADA!$B$40,"")</f>
        <v>156.07014</v>
      </c>
      <c r="E23" s="83"/>
      <c r="F23" s="83"/>
      <c r="G23" s="83"/>
      <c r="H23" s="83"/>
      <c r="I23" s="85"/>
      <c r="J23" s="86">
        <f>BUSHEL!J25*$E$40</f>
        <v>131.29228</v>
      </c>
      <c r="K23" s="82"/>
    </row>
    <row r="24" spans="1:11" ht="19.5" customHeight="1">
      <c r="A24" s="65" t="s">
        <v>13</v>
      </c>
      <c r="B24" s="66">
        <f>BUSHEL!B26*TONELADA!$B$40</f>
        <v>159.56082</v>
      </c>
      <c r="C24" s="67"/>
      <c r="D24" s="87">
        <f>IF(BUSHEL!D26&gt;0,BUSHEL!D26*TONELADA!$B$40,"")</f>
        <v>159.65268</v>
      </c>
      <c r="E24" s="67"/>
      <c r="F24" s="67"/>
      <c r="G24" s="67"/>
      <c r="H24" s="67"/>
      <c r="I24" s="88"/>
      <c r="J24" s="68">
        <f>BUSHEL!J26*$E$40</f>
        <v>134.3433</v>
      </c>
      <c r="K24" s="66"/>
    </row>
    <row r="25" spans="1:11" ht="19.5" customHeight="1">
      <c r="A25" s="81" t="s">
        <v>14</v>
      </c>
      <c r="B25" s="82">
        <f>BUSHEL!B27*TONELADA!$B$40</f>
        <v>165.89916</v>
      </c>
      <c r="C25" s="83"/>
      <c r="D25" s="84">
        <f>IF(BUSHEL!D27&gt;0,BUSHEL!D27*TONELADA!$B$40,"")</f>
        <v>165.43985999999998</v>
      </c>
      <c r="E25" s="83"/>
      <c r="F25" s="83"/>
      <c r="G25" s="83"/>
      <c r="H25" s="83"/>
      <c r="I25" s="85"/>
      <c r="J25" s="86">
        <f>BUSHEL!J27*$E$40</f>
        <v>137.39432</v>
      </c>
      <c r="K25" s="82"/>
    </row>
    <row r="26" spans="1:11" ht="19.5" customHeight="1">
      <c r="A26" s="65" t="s">
        <v>15</v>
      </c>
      <c r="B26" s="66">
        <f>BUSHEL!B28*TONELADA!$B$40</f>
        <v>174.35028</v>
      </c>
      <c r="C26" s="67"/>
      <c r="D26" s="87">
        <f>IF(BUSHEL!D28&gt;0,BUSHEL!D28*TONELADA!$B$40,"")</f>
        <v>174.25842</v>
      </c>
      <c r="E26" s="67"/>
      <c r="F26" s="67"/>
      <c r="G26" s="67"/>
      <c r="H26" s="67"/>
      <c r="I26" s="88"/>
      <c r="J26" s="68">
        <f>BUSHEL!J28*$E$40</f>
        <v>141.52795999999998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180.59676</v>
      </c>
      <c r="C28" s="67"/>
      <c r="D28" s="87">
        <f>IF(BUSHEL!D30&gt;0,BUSHEL!D30*TONELADA!$B$40,"")</f>
        <v>178.48398</v>
      </c>
      <c r="E28" s="67"/>
      <c r="F28" s="67"/>
      <c r="G28" s="67"/>
      <c r="H28" s="67"/>
      <c r="I28" s="88"/>
      <c r="J28" s="68">
        <f>BUSHEL!J30*$E$40</f>
        <v>145.76002</v>
      </c>
      <c r="K28" s="66"/>
    </row>
    <row r="29" spans="1:11" ht="19.5" customHeight="1">
      <c r="A29" s="81" t="s">
        <v>12</v>
      </c>
      <c r="B29" s="82">
        <f>BUSHEL!B31*TONELADA!$B$40</f>
        <v>183.62814</v>
      </c>
      <c r="C29" s="83"/>
      <c r="D29" s="84">
        <f>IF(BUSHEL!D31&gt;0,BUSHEL!D31*TONELADA!$B$40,"")</f>
        <v>178.30026</v>
      </c>
      <c r="E29" s="83"/>
      <c r="F29" s="83"/>
      <c r="G29" s="83"/>
      <c r="H29" s="83"/>
      <c r="I29" s="85"/>
      <c r="J29" s="86">
        <f>BUSHEL!J31*$E$40</f>
        <v>148.02367999999998</v>
      </c>
      <c r="K29" s="82"/>
    </row>
    <row r="30" spans="1:11" ht="19.5" customHeight="1">
      <c r="A30" s="65" t="s">
        <v>13</v>
      </c>
      <c r="B30" s="66">
        <f>BUSHEL!B32*TONELADA!$B$40</f>
        <v>179.03513999999998</v>
      </c>
      <c r="C30" s="67"/>
      <c r="D30" s="87">
        <f>IF(BUSHEL!D32&gt;0,BUSHEL!D32*TONELADA!$B$40,"")</f>
        <v>177.93282</v>
      </c>
      <c r="E30" s="67"/>
      <c r="F30" s="67"/>
      <c r="G30" s="67"/>
      <c r="H30" s="67"/>
      <c r="I30" s="88"/>
      <c r="J30" s="68">
        <f>BUSHEL!J32*$E$40</f>
        <v>149.49998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147.92525999999998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148.81104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155.70044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151.96048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3" sqref="B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125</v>
      </c>
    </row>
    <row r="7" spans="1:3" ht="15">
      <c r="A7" s="48" t="s">
        <v>134</v>
      </c>
      <c r="B7" s="49">
        <v>85</v>
      </c>
      <c r="C7" s="49" t="s">
        <v>128</v>
      </c>
    </row>
    <row r="8" spans="1:3" ht="15">
      <c r="A8" s="51" t="s">
        <v>126</v>
      </c>
      <c r="B8" s="42">
        <v>85</v>
      </c>
      <c r="C8" s="42" t="s">
        <v>128</v>
      </c>
    </row>
    <row r="9" spans="1:3" ht="15">
      <c r="A9" s="48" t="s">
        <v>127</v>
      </c>
      <c r="B9" s="49">
        <v>85</v>
      </c>
      <c r="C9" s="49" t="s">
        <v>128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125</v>
      </c>
      <c r="C8" s="42" t="e">
        <f>IF($B$18&gt;0,B8+$B$18," -")</f>
        <v>#VALUE!</v>
      </c>
      <c r="D8" s="42">
        <f>B8+B17</f>
        <v>145</v>
      </c>
      <c r="E8" s="56">
        <f>B8+B16</f>
        <v>115</v>
      </c>
      <c r="F8" s="42">
        <f>B8+B15</f>
        <v>110</v>
      </c>
      <c r="G8" s="42" t="s">
        <v>125</v>
      </c>
    </row>
    <row r="9" spans="1:7" ht="15">
      <c r="A9" s="48" t="s">
        <v>134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128</v>
      </c>
    </row>
    <row r="10" spans="1:7" ht="15">
      <c r="A10" s="50" t="s">
        <v>126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125</v>
      </c>
    </row>
    <row r="11" spans="1:7" ht="15">
      <c r="A11" s="48" t="s">
        <v>127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128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131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/>
      <c r="C5" s="42"/>
    </row>
    <row r="6" spans="1:3" ht="15">
      <c r="A6" s="48" t="s">
        <v>124</v>
      </c>
      <c r="B6" s="49">
        <v>93</v>
      </c>
      <c r="C6" s="49" t="s">
        <v>128</v>
      </c>
    </row>
    <row r="7" spans="1:3" ht="15">
      <c r="A7" s="50" t="s">
        <v>126</v>
      </c>
      <c r="B7" s="42">
        <v>96</v>
      </c>
      <c r="C7" s="42" t="s">
        <v>128</v>
      </c>
    </row>
    <row r="8" spans="1:3" ht="15">
      <c r="A8" s="48" t="s">
        <v>127</v>
      </c>
      <c r="B8" s="49">
        <v>97</v>
      </c>
      <c r="C8" s="49" t="s">
        <v>128</v>
      </c>
    </row>
    <row r="9" spans="1:3" ht="15.75">
      <c r="A9" s="122">
        <v>2017</v>
      </c>
      <c r="B9" s="123"/>
      <c r="C9" s="124"/>
    </row>
    <row r="10" spans="1:3" ht="15">
      <c r="A10" s="50" t="s">
        <v>139</v>
      </c>
      <c r="B10" s="42">
        <v>86</v>
      </c>
      <c r="C10" s="42" t="s">
        <v>128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135</v>
      </c>
      <c r="C3" t="s">
        <v>44</v>
      </c>
      <c r="D3" t="s">
        <v>136</v>
      </c>
      <c r="E3" t="s">
        <v>137</v>
      </c>
      <c r="F3" t="s">
        <v>135</v>
      </c>
      <c r="G3" t="s">
        <v>44</v>
      </c>
      <c r="H3" t="s">
        <v>136</v>
      </c>
      <c r="I3" t="s">
        <v>137</v>
      </c>
      <c r="J3" t="s">
        <v>135</v>
      </c>
      <c r="K3" t="s">
        <v>44</v>
      </c>
      <c r="L3" t="s">
        <v>136</v>
      </c>
      <c r="M3" t="s">
        <v>137</v>
      </c>
    </row>
    <row r="4" spans="2:13" ht="15">
      <c r="B4" t="s">
        <v>52</v>
      </c>
      <c r="C4" t="s">
        <v>53</v>
      </c>
      <c r="D4" s="80">
        <v>42613</v>
      </c>
      <c r="E4" s="29">
        <v>361</v>
      </c>
      <c r="F4" t="s">
        <v>60</v>
      </c>
      <c r="G4" t="s">
        <v>61</v>
      </c>
      <c r="H4" s="80">
        <v>42613</v>
      </c>
      <c r="I4" s="29">
        <v>371.25</v>
      </c>
      <c r="J4" t="s">
        <v>49</v>
      </c>
      <c r="K4" t="s">
        <v>109</v>
      </c>
      <c r="L4" s="80">
        <v>42613</v>
      </c>
      <c r="M4" s="29">
        <v>301.5</v>
      </c>
    </row>
    <row r="5" spans="2:13" ht="15">
      <c r="B5" t="s">
        <v>54</v>
      </c>
      <c r="C5" t="s">
        <v>55</v>
      </c>
      <c r="D5" s="80">
        <v>42613</v>
      </c>
      <c r="E5" s="29">
        <v>388.25</v>
      </c>
      <c r="F5" t="s">
        <v>62</v>
      </c>
      <c r="G5" t="s">
        <v>63</v>
      </c>
      <c r="H5" s="80">
        <v>42613</v>
      </c>
      <c r="I5" s="29">
        <v>397.5</v>
      </c>
      <c r="J5" t="s">
        <v>45</v>
      </c>
      <c r="K5" t="s">
        <v>110</v>
      </c>
      <c r="L5" s="80">
        <v>42613</v>
      </c>
      <c r="M5" s="29">
        <v>315.5</v>
      </c>
    </row>
    <row r="6" spans="2:13" ht="15">
      <c r="B6" t="s">
        <v>56</v>
      </c>
      <c r="C6" t="s">
        <v>57</v>
      </c>
      <c r="D6" s="80">
        <v>42613</v>
      </c>
      <c r="E6" s="29">
        <v>410.25</v>
      </c>
      <c r="F6" t="s">
        <v>64</v>
      </c>
      <c r="G6" t="s">
        <v>65</v>
      </c>
      <c r="H6" s="80">
        <v>42613</v>
      </c>
      <c r="I6" s="29">
        <v>414</v>
      </c>
      <c r="J6" t="s">
        <v>72</v>
      </c>
      <c r="K6" t="s">
        <v>111</v>
      </c>
      <c r="L6" s="80">
        <v>42613</v>
      </c>
      <c r="M6" s="29">
        <v>326</v>
      </c>
    </row>
    <row r="7" spans="2:13" ht="15">
      <c r="B7" t="s">
        <v>58</v>
      </c>
      <c r="C7" t="s">
        <v>59</v>
      </c>
      <c r="D7" s="80">
        <v>42613</v>
      </c>
      <c r="E7" s="29">
        <v>424.25</v>
      </c>
      <c r="F7" t="s">
        <v>66</v>
      </c>
      <c r="G7" t="s">
        <v>67</v>
      </c>
      <c r="H7" s="80">
        <v>42613</v>
      </c>
      <c r="I7" s="29">
        <v>424.75</v>
      </c>
      <c r="J7" t="s">
        <v>73</v>
      </c>
      <c r="K7" t="s">
        <v>112</v>
      </c>
      <c r="L7" s="80">
        <v>42613</v>
      </c>
      <c r="M7" s="29">
        <v>333.5</v>
      </c>
    </row>
    <row r="8" spans="2:13" ht="15">
      <c r="B8" t="s">
        <v>68</v>
      </c>
      <c r="C8" t="s">
        <v>69</v>
      </c>
      <c r="D8" s="80">
        <v>42613</v>
      </c>
      <c r="E8" s="29">
        <v>434.25</v>
      </c>
      <c r="F8" t="s">
        <v>70</v>
      </c>
      <c r="G8" t="s">
        <v>71</v>
      </c>
      <c r="H8" s="80">
        <v>42613</v>
      </c>
      <c r="I8" s="29">
        <v>434.5</v>
      </c>
      <c r="J8" t="s">
        <v>50</v>
      </c>
      <c r="K8" t="s">
        <v>113</v>
      </c>
      <c r="L8" s="80">
        <v>42613</v>
      </c>
      <c r="M8" s="29">
        <v>341.25</v>
      </c>
    </row>
    <row r="9" spans="2:13" ht="15">
      <c r="B9" t="s">
        <v>82</v>
      </c>
      <c r="C9" t="s">
        <v>83</v>
      </c>
      <c r="D9" s="80">
        <v>42613</v>
      </c>
      <c r="E9" s="29">
        <v>451.5</v>
      </c>
      <c r="F9" t="s">
        <v>84</v>
      </c>
      <c r="G9" t="s">
        <v>85</v>
      </c>
      <c r="H9" s="80">
        <v>42613</v>
      </c>
      <c r="I9" s="29">
        <v>450.25</v>
      </c>
      <c r="J9" t="s">
        <v>74</v>
      </c>
      <c r="K9" t="s">
        <v>114</v>
      </c>
      <c r="L9" s="80">
        <v>42613</v>
      </c>
      <c r="M9" s="29">
        <v>349</v>
      </c>
    </row>
    <row r="10" spans="2:13" ht="15">
      <c r="B10" t="s">
        <v>86</v>
      </c>
      <c r="C10" t="s">
        <v>87</v>
      </c>
      <c r="D10" s="80">
        <v>42613</v>
      </c>
      <c r="E10" s="29">
        <v>474.5</v>
      </c>
      <c r="F10" t="s">
        <v>88</v>
      </c>
      <c r="G10" t="s">
        <v>89</v>
      </c>
      <c r="H10" s="80">
        <v>42613</v>
      </c>
      <c r="I10" s="29">
        <v>474.25</v>
      </c>
      <c r="J10" t="s">
        <v>51</v>
      </c>
      <c r="K10" t="s">
        <v>115</v>
      </c>
      <c r="L10" s="80">
        <v>42613</v>
      </c>
      <c r="M10" s="29">
        <v>359.5</v>
      </c>
    </row>
    <row r="11" spans="2:13" ht="15">
      <c r="B11" t="s">
        <v>90</v>
      </c>
      <c r="C11" t="s">
        <v>91</v>
      </c>
      <c r="D11" s="80">
        <v>42613</v>
      </c>
      <c r="E11" s="29">
        <v>491.5</v>
      </c>
      <c r="F11" t="s">
        <v>92</v>
      </c>
      <c r="G11" t="s">
        <v>93</v>
      </c>
      <c r="H11" s="80">
        <v>42613</v>
      </c>
      <c r="I11" s="29">
        <v>485.75</v>
      </c>
      <c r="J11" t="s">
        <v>102</v>
      </c>
      <c r="K11" t="s">
        <v>116</v>
      </c>
      <c r="L11" s="80">
        <v>42613</v>
      </c>
      <c r="M11" s="29">
        <v>370.25</v>
      </c>
    </row>
    <row r="12" spans="2:13" ht="15">
      <c r="B12" t="s">
        <v>94</v>
      </c>
      <c r="C12" t="s">
        <v>95</v>
      </c>
      <c r="D12" s="80">
        <v>42613</v>
      </c>
      <c r="E12" s="29">
        <v>499.75</v>
      </c>
      <c r="F12" t="s">
        <v>96</v>
      </c>
      <c r="G12" t="s">
        <v>97</v>
      </c>
      <c r="H12" s="80">
        <v>42613</v>
      </c>
      <c r="I12" s="29">
        <v>485.25</v>
      </c>
      <c r="J12" t="s">
        <v>103</v>
      </c>
      <c r="K12" t="s">
        <v>117</v>
      </c>
      <c r="L12" s="80">
        <v>42613</v>
      </c>
      <c r="M12" s="29">
        <v>376</v>
      </c>
    </row>
    <row r="13" spans="2:13" ht="15">
      <c r="B13" t="s">
        <v>98</v>
      </c>
      <c r="C13" t="s">
        <v>99</v>
      </c>
      <c r="D13" s="80">
        <v>42613</v>
      </c>
      <c r="E13" s="29">
        <v>487.25</v>
      </c>
      <c r="F13" t="s">
        <v>100</v>
      </c>
      <c r="G13" t="s">
        <v>101</v>
      </c>
      <c r="H13" s="80">
        <v>42613</v>
      </c>
      <c r="I13" s="29">
        <v>484.25</v>
      </c>
      <c r="J13" t="s">
        <v>75</v>
      </c>
      <c r="K13" t="s">
        <v>118</v>
      </c>
      <c r="L13" s="80">
        <v>42613</v>
      </c>
      <c r="M13" s="29">
        <v>379.75</v>
      </c>
    </row>
    <row r="14" spans="2:13" ht="15">
      <c r="B14"/>
      <c r="C14"/>
      <c r="D14"/>
      <c r="E14"/>
      <c r="F14" t="s">
        <v>132</v>
      </c>
      <c r="G14" t="s">
        <v>133</v>
      </c>
      <c r="H14" s="80">
        <v>42613</v>
      </c>
      <c r="I14" s="29">
        <v>484.25</v>
      </c>
      <c r="J14" t="s">
        <v>104</v>
      </c>
      <c r="K14" t="s">
        <v>119</v>
      </c>
      <c r="L14" s="80">
        <v>42613</v>
      </c>
      <c r="M14" s="29">
        <v>375.75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42613</v>
      </c>
      <c r="M15" s="29">
        <v>378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42613</v>
      </c>
      <c r="M16" s="29">
        <v>395.5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42613</v>
      </c>
      <c r="M17" s="29">
        <v>386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138</v>
      </c>
      <c r="E21">
        <v>31</v>
      </c>
      <c r="F21" s="80" t="s">
        <v>107</v>
      </c>
      <c r="G21" s="62" t="s">
        <v>28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2016-09-01T13:49:46Z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