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4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<sst xmlns="http://schemas.openxmlformats.org/spreadsheetml/2006/main" count="239" uniqueCount="140">
  <si>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</si>
  <si>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</si>
  <si>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</si>
  <si>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</si>
  <si>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</si>
  <si>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</si>
  <si>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</si>
  <si>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</si>
  <si>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</si>
  <si>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</si>
  <si>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</si>
  <si>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</si>
  <si>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</si>
  <si>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</si>
  <si>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</si>
  <si>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</si>
  <si>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</si>
  <si>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</si>
  <si>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</si>
  <si>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</si>
  <si>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</si>
  <si>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</si>
  <si>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</si>
  <si>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</si>
  <si>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</si>
  <si>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</si>
  <si>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</si>
  <si>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</si>
  <si>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</si>
  <si>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</si>
  <si>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</si>
  <si>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</si>
  <si>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</si>
  <si>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</si>
  <si>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</si>
  <si>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</si>
  <si>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</si>
  <si>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</si>
  <si>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</si>
  <si>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</si>
  <si>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</si>
  <si>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</si>
  <si>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</si>
  <si>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</si>
  <si>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</si>
  <si>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</si>
  <si>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</si>
  <si>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</si>
  <si>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</si>
  <si>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</si>
  <si>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</si>
  <si>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</si>
  <si>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</si>
  <si>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</si>
  <si>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</si>
  <si>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</si>
  <si>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</si>
  <si>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</si>
  <si>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</si>
  <si>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</si>
  <si>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</si>
  <si>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</si>
  <si>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</si>
  <si>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</si>
  <si>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</si>
  <si>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</si>
  <si>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</si>
  <si>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</si>
  <si>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</si>
  <si>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</si>
  <si>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</si>
  <si>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</si>
  <si>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</si>
  <si>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</si>
  <si>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</si>
  <si>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</si>
  <si>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</si>
  <si>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</si>
  <si>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</si>
  <si>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</si>
  <si>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</si>
  <si>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</si>
  <si>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</si>
  <si>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</si>
  <si>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</si>
  <si>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</si>
  <si>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</si>
  <si>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</si>
  <si>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</si>
  <si>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</si>
  <si>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</si>
  <si>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</si>
  <si>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</si>
  <si>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</si>
  <si>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</si>
  <si>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</si>
  <si>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</si>
  <si>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</si>
  <si>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</si>
  <si>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</si>
  <si>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</si>
  <si>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</si>
  <si>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</si>
  <si>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</si>
  <si>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</si>
  <si>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</si>
  <si>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</si>
  <si>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</si>
  <si>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</si>
  <si>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</si>
  <si>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</si>
  <si>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</si>
  <si>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</si>
  <si>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</si>
  <si>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</si>
  <si>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</si>
  <si>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</si>
  <si>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</si>
  <si>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</si>
  <si>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</si>
  <si>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</si>
  <si>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</si>
  <si>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</si>
  <si>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</si>
  <si>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</si>
  <si>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</si>
  <si>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</si>
  <si>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</si>
  <si>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</si>
  <si>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</si>
  <si>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</si>
  <si>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</si>
  <si>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</si>
  <si>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</si>
  <si>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</si>
  <si>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</si>
  <si>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</si>
  <si>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</si>
  <si>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</si>
  <si>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>Miercoles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</si>
</sst>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Miercoles</v>
      </c>
      <c r="K8" s="4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>
        <f>Datos!E4</f>
        <v>375.25</v>
      </c>
      <c r="C17" s="111">
        <f>B20+'Primas SRW'!B6</f>
        <v>502.75</v>
      </c>
      <c r="D17" s="24">
        <f>Datos!I4</f>
        <v>384.75</v>
      </c>
      <c r="E17" s="105">
        <f>D20+'Primas HRW'!B8</f>
        <v>521</v>
      </c>
      <c r="F17" s="104" t="s">
        <v>130</v>
      </c>
      <c r="G17" s="105">
        <f>D20+'Primas HRW'!D8</f>
        <v>541</v>
      </c>
      <c r="H17" s="105">
        <f>D20+'Primas HRW'!E8</f>
        <v>511</v>
      </c>
      <c r="I17" s="101">
        <f>D20+'Primas HRW'!F8</f>
        <v>506</v>
      </c>
      <c r="J17" s="24">
        <f>Datos!M4</f>
        <v>321</v>
      </c>
      <c r="K17" s="25"/>
    </row>
    <row r="18" spans="1:11" ht="19.5" customHeight="1">
      <c r="A18" s="22" t="s">
        <v>77</v>
      </c>
      <c r="B18" s="42"/>
      <c r="C18" s="110">
        <f>B20+'Primas SRW'!B7</f>
        <v>502.75</v>
      </c>
      <c r="D18" s="100"/>
      <c r="E18" s="104">
        <f>D20+'Primas HRW'!B9</f>
        <v>541</v>
      </c>
      <c r="F18" s="107"/>
      <c r="G18" s="104">
        <f>D20+'Primas HRW'!D9</f>
        <v>561</v>
      </c>
      <c r="H18" s="104">
        <f>D20+'Primas HRW'!E9</f>
        <v>531</v>
      </c>
      <c r="I18" s="106">
        <f>D20+'Primas HRW'!F9</f>
        <v>526</v>
      </c>
      <c r="J18" s="100"/>
      <c r="K18" s="103">
        <f>J20+'Primas maíz'!B6</f>
        <v>428.25</v>
      </c>
    </row>
    <row r="19" spans="1:11" ht="19.5" customHeight="1">
      <c r="A19" s="22" t="s">
        <v>78</v>
      </c>
      <c r="B19" s="42"/>
      <c r="C19" s="110">
        <f>B20+'Primas SRW'!B8</f>
        <v>502.75</v>
      </c>
      <c r="D19" s="100"/>
      <c r="E19" s="104">
        <f>D20+'Primas HRW'!B10</f>
        <v>541</v>
      </c>
      <c r="F19" s="42"/>
      <c r="G19" s="104">
        <f>D20+'Primas HRW'!D10</f>
        <v>561</v>
      </c>
      <c r="H19" s="104">
        <f>D20+'Primas HRW'!E10</f>
        <v>531</v>
      </c>
      <c r="I19" s="106">
        <f>D20+'Primas HRW'!F10</f>
        <v>526</v>
      </c>
      <c r="J19" s="100"/>
      <c r="K19" s="103">
        <f>J20+'Primas maíz'!B7</f>
        <v>430.25</v>
      </c>
    </row>
    <row r="20" spans="1:11" ht="19.5" customHeight="1">
      <c r="A20" s="16" t="s">
        <v>15</v>
      </c>
      <c r="B20" s="27">
        <f>Datos!E5</f>
        <v>402.75</v>
      </c>
      <c r="C20" s="112">
        <f>B20+'Primas SRW'!B9</f>
        <v>502.75</v>
      </c>
      <c r="D20" s="24">
        <f>Datos!I5</f>
        <v>411</v>
      </c>
      <c r="E20" s="113">
        <f>D20+'Primas HRW'!B11</f>
        <v>546</v>
      </c>
      <c r="F20" s="27"/>
      <c r="G20" s="113">
        <f>D20+'Primas HRW'!D11</f>
        <v>566</v>
      </c>
      <c r="H20" s="113">
        <f>D20+'Primas HRW'!E11</f>
        <v>536</v>
      </c>
      <c r="I20" s="114">
        <f>D20+'Primas HRW'!F11</f>
        <v>531</v>
      </c>
      <c r="J20" s="99">
        <f>Datos!M5</f>
        <v>333.25</v>
      </c>
      <c r="K20" s="27">
        <f>J20+'Primas maíz'!B8</f>
        <v>430.25</v>
      </c>
    </row>
    <row r="21" spans="1:11" ht="19.5" customHeight="1">
      <c r="A21" s="16">
        <v>2017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128</v>
      </c>
      <c r="B22" s="75"/>
      <c r="C22" s="76"/>
      <c r="D22" s="77"/>
      <c r="E22" s="76"/>
      <c r="F22" s="76"/>
      <c r="G22" s="76"/>
      <c r="H22" s="76"/>
      <c r="I22" s="78"/>
      <c r="J22" s="79"/>
      <c r="K22" s="75">
        <f>J20+'Primas maíz'!B10</f>
        <v>419.25</v>
      </c>
      <c r="L22"/>
      <c r="M22"/>
      <c r="N22"/>
      <c r="O22"/>
    </row>
    <row r="23" spans="1:15" ht="19.5" customHeight="1">
      <c r="A23" s="16" t="s">
        <v>129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J20+'Primas maíz'!B11</f>
        <v>419.25</v>
      </c>
      <c r="L23"/>
      <c r="M23"/>
      <c r="N23"/>
      <c r="O23"/>
    </row>
    <row r="24" spans="1:15" ht="19.5" customHeight="1">
      <c r="A24" s="16" t="s">
        <v>11</v>
      </c>
      <c r="B24" s="75">
        <f>Datos!E6</f>
        <v>422.25</v>
      </c>
      <c r="C24" s="76"/>
      <c r="D24" s="77">
        <f>Datos!I6</f>
        <v>427.75</v>
      </c>
      <c r="E24" s="76"/>
      <c r="F24" s="76"/>
      <c r="G24" s="76"/>
      <c r="H24" s="76"/>
      <c r="I24" s="78"/>
      <c r="J24" s="79">
        <f>Datos!M6</f>
        <v>343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Datos!E7</f>
        <v>434.5</v>
      </c>
      <c r="C25" s="76"/>
      <c r="D25" s="77">
        <f>Datos!I7</f>
        <v>438.25</v>
      </c>
      <c r="E25" s="76"/>
      <c r="F25" s="76"/>
      <c r="G25" s="76"/>
      <c r="H25" s="76"/>
      <c r="I25" s="78"/>
      <c r="J25" s="79">
        <f>Datos!M7</f>
        <v>350.5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Datos!E8</f>
        <v>446.5</v>
      </c>
      <c r="C26" s="23"/>
      <c r="D26" s="77">
        <f>Datos!I8</f>
        <v>448.5</v>
      </c>
      <c r="E26" s="23"/>
      <c r="F26" s="23"/>
      <c r="G26" s="23"/>
      <c r="H26" s="23"/>
      <c r="I26" s="26"/>
      <c r="J26" s="28">
        <f>Datos!M8</f>
        <v>357.5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Datos!E9</f>
        <v>462</v>
      </c>
      <c r="C27" s="23"/>
      <c r="D27" s="77">
        <f>Datos!I9</f>
        <v>463.75</v>
      </c>
      <c r="E27" s="23"/>
      <c r="F27" s="23"/>
      <c r="G27" s="23"/>
      <c r="H27" s="23"/>
      <c r="I27" s="26"/>
      <c r="J27" s="28">
        <f>Datos!M9</f>
        <v>364.25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Datos!E10</f>
        <v>483.5</v>
      </c>
      <c r="C28" s="23"/>
      <c r="D28" s="77">
        <f>Datos!I10</f>
        <v>486</v>
      </c>
      <c r="E28" s="23"/>
      <c r="F28" s="23"/>
      <c r="G28" s="23"/>
      <c r="H28" s="23"/>
      <c r="I28" s="26"/>
      <c r="J28" s="28">
        <f>Datos!M10</f>
        <v>374.5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Datos!E11</f>
        <v>499.25</v>
      </c>
      <c r="C30" s="76"/>
      <c r="D30" s="77">
        <f>Datos!I11</f>
        <v>496.75</v>
      </c>
      <c r="E30" s="76"/>
      <c r="F30" s="76"/>
      <c r="G30" s="76"/>
      <c r="H30" s="76"/>
      <c r="I30" s="78"/>
      <c r="J30" s="28">
        <f>Datos!M11</f>
        <v>385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Datos!E12</f>
        <v>503</v>
      </c>
      <c r="C31" s="23"/>
      <c r="D31" s="77">
        <f>Datos!I12</f>
        <v>497.75</v>
      </c>
      <c r="E31" s="23"/>
      <c r="F31" s="23"/>
      <c r="G31" s="23"/>
      <c r="H31" s="23"/>
      <c r="I31" s="26"/>
      <c r="J31" s="28">
        <f>Datos!M12</f>
        <v>390.75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Datos!E13</f>
        <v>491.25</v>
      </c>
      <c r="C32" s="76"/>
      <c r="D32" s="77">
        <f>Datos!I13</f>
        <v>496.5</v>
      </c>
      <c r="E32" s="76"/>
      <c r="F32" s="76"/>
      <c r="G32" s="76"/>
      <c r="H32" s="76"/>
      <c r="I32" s="78"/>
      <c r="J32" s="28">
        <f>Datos!M13</f>
        <v>394.5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Datos!I14</f>
        <v>496.5</v>
      </c>
      <c r="E33" s="76"/>
      <c r="F33" s="76"/>
      <c r="G33" s="76"/>
      <c r="H33" s="76"/>
      <c r="I33" s="78"/>
      <c r="J33" s="28">
        <f>Datos!M14</f>
        <v>391.75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Datos!M15</f>
        <v>392.75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Datos!M16</f>
        <v>410.25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Datos!M17</f>
        <v>400.5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Miercoles</v>
      </c>
      <c r="K7" s="3">
        <f>Datos!E21</f>
        <v>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>
        <f>BUSHEL!B17*TONELADA!$B$40</f>
        <v>137.88186</v>
      </c>
      <c r="C15" s="89">
        <f>BUSHEL!C17*TONELADA!$B$40</f>
        <v>184.73046</v>
      </c>
      <c r="D15" s="87">
        <f>IF(BUSHEL!D17&gt;0,BUSHEL!D17*TONELADA!$B$40,"")</f>
        <v>141.37254</v>
      </c>
      <c r="E15" s="91">
        <f>BUSHEL!E17*TONELADA!$B$40</f>
        <v>191.43624</v>
      </c>
      <c r="F15" s="91" t="s">
        <v>130</v>
      </c>
      <c r="G15" s="91">
        <f>BUSHEL!G17*TONELADA!$B$40</f>
        <v>198.78503999999998</v>
      </c>
      <c r="H15" s="91">
        <f>BUSHEL!H17*TONELADA!$B$40</f>
        <v>187.76184</v>
      </c>
      <c r="I15" s="92">
        <f>BUSHEL!I17*TONELADA!$B$40</f>
        <v>185.92463999999998</v>
      </c>
      <c r="J15" s="68">
        <f>BUSHEL!J17*$E$40</f>
        <v>126.37128</v>
      </c>
      <c r="K15" s="89"/>
    </row>
    <row r="16" spans="1:11" ht="19.5" customHeight="1">
      <c r="A16" s="81" t="s">
        <v>77</v>
      </c>
      <c r="B16" s="82"/>
      <c r="C16" s="71">
        <f>BUSHEL!C18*TONELADA!$B$40</f>
        <v>184.73046</v>
      </c>
      <c r="D16" s="84"/>
      <c r="E16" s="73">
        <f>BUSHEL!E18*TONELADA!$B$40</f>
        <v>198.78503999999998</v>
      </c>
      <c r="F16" s="73"/>
      <c r="G16" s="73">
        <f>BUSHEL!G18*TONELADA!$B$40</f>
        <v>206.13384</v>
      </c>
      <c r="H16" s="73">
        <f>BUSHEL!H18*TONELADA!$B$40</f>
        <v>195.11064</v>
      </c>
      <c r="I16" s="74">
        <f>BUSHEL!I18*TONELADA!$B$40</f>
        <v>193.27344</v>
      </c>
      <c r="J16" s="86"/>
      <c r="K16" s="71">
        <f>BUSHEL!K18*TONELADA!$E$40</f>
        <v>168.59346</v>
      </c>
    </row>
    <row r="17" spans="1:11" ht="19.5" customHeight="1">
      <c r="A17" s="65" t="s">
        <v>78</v>
      </c>
      <c r="B17" s="66"/>
      <c r="C17" s="89">
        <f>BUSHEL!C19*TONELADA!$B$40</f>
        <v>184.73046</v>
      </c>
      <c r="D17" s="87"/>
      <c r="E17" s="91">
        <f>BUSHEL!E19*TONELADA!$B$40</f>
        <v>198.78503999999998</v>
      </c>
      <c r="F17" s="91"/>
      <c r="G17" s="91">
        <f>BUSHEL!G19*TONELADA!$B$40</f>
        <v>206.13384</v>
      </c>
      <c r="H17" s="91">
        <f>BUSHEL!H19*TONELADA!$B$40</f>
        <v>195.11064</v>
      </c>
      <c r="I17" s="92">
        <f>BUSHEL!I19*TONELADA!$B$40</f>
        <v>193.27344</v>
      </c>
      <c r="J17" s="68"/>
      <c r="K17" s="89">
        <f>BUSHEL!K19*TONELADA!$E$40</f>
        <v>169.38082</v>
      </c>
    </row>
    <row r="18" spans="1:11" ht="19.5" customHeight="1">
      <c r="A18" s="70" t="s">
        <v>15</v>
      </c>
      <c r="B18" s="71">
        <f>BUSHEL!B20*TONELADA!$B$40</f>
        <v>147.98646</v>
      </c>
      <c r="C18" s="71">
        <f>BUSHEL!C20*TONELADA!$B$40</f>
        <v>184.73046</v>
      </c>
      <c r="D18" s="90">
        <f>IF(BUSHEL!D20&gt;0,BUSHEL!D20*TONELADA!$B$40,"")</f>
        <v>151.01784</v>
      </c>
      <c r="E18" s="73">
        <f>BUSHEL!E20*TONELADA!$B$40</f>
        <v>200.62224</v>
      </c>
      <c r="F18" s="73"/>
      <c r="G18" s="73">
        <f>BUSHEL!G20*TONELADA!$B$40</f>
        <v>207.97104</v>
      </c>
      <c r="H18" s="73">
        <f>BUSHEL!H20*TONELADA!$B$40</f>
        <v>196.94783999999999</v>
      </c>
      <c r="I18" s="74">
        <f>BUSHEL!I20*TONELADA!$B$40</f>
        <v>195.11064</v>
      </c>
      <c r="J18" s="72">
        <f>BUSHEL!J20*$E$40</f>
        <v>131.19386</v>
      </c>
      <c r="K18" s="71">
        <f>BUSHEL!K20*TONELADA!$E$40</f>
        <v>169.38082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128</v>
      </c>
      <c r="B20" s="66"/>
      <c r="C20" s="67"/>
      <c r="D20" s="87"/>
      <c r="E20" s="67"/>
      <c r="F20" s="67"/>
      <c r="G20" s="67"/>
      <c r="H20" s="67"/>
      <c r="I20" s="88"/>
      <c r="J20" s="68"/>
      <c r="K20" s="89">
        <f>BUSHEL!K22*TONELADA!$E$40</f>
        <v>165.05033999999998</v>
      </c>
    </row>
    <row r="21" spans="1:11" ht="19.5" customHeight="1">
      <c r="A21" s="81" t="s">
        <v>129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BUSHEL!K23*TONELADA!$E$40</f>
        <v>165.05033999999998</v>
      </c>
    </row>
    <row r="22" spans="1:11" ht="19.5" customHeight="1">
      <c r="A22" s="65" t="s">
        <v>11</v>
      </c>
      <c r="B22" s="66">
        <f>BUSHEL!B24*TONELADA!$B$40</f>
        <v>155.15153999999998</v>
      </c>
      <c r="C22" s="67"/>
      <c r="D22" s="87">
        <f>IF(BUSHEL!D24&gt;0,BUSHEL!D24*TONELADA!$B$40,"")</f>
        <v>157.17246</v>
      </c>
      <c r="E22" s="67"/>
      <c r="F22" s="67"/>
      <c r="G22" s="67"/>
      <c r="H22" s="67"/>
      <c r="I22" s="88"/>
      <c r="J22" s="68">
        <f>BUSHEL!J24*$E$40</f>
        <v>135.03224</v>
      </c>
      <c r="K22" s="66"/>
    </row>
    <row r="23" spans="1:11" ht="19.5" customHeight="1">
      <c r="A23" s="81" t="s">
        <v>12</v>
      </c>
      <c r="B23" s="82">
        <f>BUSHEL!B25*TONELADA!$B$40</f>
        <v>159.65268</v>
      </c>
      <c r="C23" s="83"/>
      <c r="D23" s="84">
        <f>IF(BUSHEL!D25&gt;0,BUSHEL!D25*TONELADA!$B$40,"")</f>
        <v>161.03058</v>
      </c>
      <c r="E23" s="83"/>
      <c r="F23" s="83"/>
      <c r="G23" s="83"/>
      <c r="H23" s="83"/>
      <c r="I23" s="85"/>
      <c r="J23" s="86">
        <f>BUSHEL!J25*$E$40</f>
        <v>137.98484</v>
      </c>
      <c r="K23" s="82"/>
    </row>
    <row r="24" spans="1:11" ht="19.5" customHeight="1">
      <c r="A24" s="65" t="s">
        <v>13</v>
      </c>
      <c r="B24" s="66">
        <f>BUSHEL!B26*TONELADA!$B$40</f>
        <v>164.06196</v>
      </c>
      <c r="C24" s="67"/>
      <c r="D24" s="87">
        <f>IF(BUSHEL!D26&gt;0,BUSHEL!D26*TONELADA!$B$40,"")</f>
        <v>164.79684</v>
      </c>
      <c r="E24" s="67"/>
      <c r="F24" s="67"/>
      <c r="G24" s="67"/>
      <c r="H24" s="67"/>
      <c r="I24" s="88"/>
      <c r="J24" s="68">
        <f>BUSHEL!J26*$E$40</f>
        <v>140.7406</v>
      </c>
      <c r="K24" s="66"/>
    </row>
    <row r="25" spans="1:11" ht="19.5" customHeight="1">
      <c r="A25" s="81" t="s">
        <v>14</v>
      </c>
      <c r="B25" s="82">
        <f>BUSHEL!B27*TONELADA!$B$40</f>
        <v>169.75728</v>
      </c>
      <c r="C25" s="83"/>
      <c r="D25" s="84">
        <f>IF(BUSHEL!D27&gt;0,BUSHEL!D27*TONELADA!$B$40,"")</f>
        <v>170.4003</v>
      </c>
      <c r="E25" s="83"/>
      <c r="F25" s="83"/>
      <c r="G25" s="83"/>
      <c r="H25" s="83"/>
      <c r="I25" s="85"/>
      <c r="J25" s="86">
        <f>BUSHEL!J27*$E$40</f>
        <v>143.39793999999998</v>
      </c>
      <c r="K25" s="82"/>
    </row>
    <row r="26" spans="1:11" ht="19.5" customHeight="1">
      <c r="A26" s="65" t="s">
        <v>15</v>
      </c>
      <c r="B26" s="66">
        <f>BUSHEL!B28*TONELADA!$B$40</f>
        <v>177.65724</v>
      </c>
      <c r="C26" s="67"/>
      <c r="D26" s="87">
        <f>IF(BUSHEL!D28&gt;0,BUSHEL!D28*TONELADA!$B$40,"")</f>
        <v>178.57584</v>
      </c>
      <c r="E26" s="67"/>
      <c r="F26" s="67"/>
      <c r="G26" s="67"/>
      <c r="H26" s="67"/>
      <c r="I26" s="88"/>
      <c r="J26" s="68">
        <f>BUSHEL!J28*$E$40</f>
        <v>147.43316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183.44442</v>
      </c>
      <c r="C28" s="67"/>
      <c r="D28" s="87">
        <f>IF(BUSHEL!D30&gt;0,BUSHEL!D30*TONELADA!$B$40,"")</f>
        <v>182.52581999999998</v>
      </c>
      <c r="E28" s="67"/>
      <c r="F28" s="67"/>
      <c r="G28" s="67"/>
      <c r="H28" s="67"/>
      <c r="I28" s="88"/>
      <c r="J28" s="68">
        <f>BUSHEL!J30*$E$40</f>
        <v>151.5668</v>
      </c>
      <c r="K28" s="66"/>
    </row>
    <row r="29" spans="1:11" ht="19.5" customHeight="1">
      <c r="A29" s="81" t="s">
        <v>12</v>
      </c>
      <c r="B29" s="82">
        <f>BUSHEL!B31*TONELADA!$B$40</f>
        <v>184.82232</v>
      </c>
      <c r="C29" s="83"/>
      <c r="D29" s="84">
        <f>IF(BUSHEL!D31&gt;0,BUSHEL!D31*TONELADA!$B$40,"")</f>
        <v>182.89326</v>
      </c>
      <c r="E29" s="83"/>
      <c r="F29" s="83"/>
      <c r="G29" s="83"/>
      <c r="H29" s="83"/>
      <c r="I29" s="85"/>
      <c r="J29" s="86">
        <f>BUSHEL!J31*$E$40</f>
        <v>153.83046</v>
      </c>
      <c r="K29" s="82"/>
    </row>
    <row r="30" spans="1:11" ht="19.5" customHeight="1">
      <c r="A30" s="65" t="s">
        <v>13</v>
      </c>
      <c r="B30" s="66">
        <f>BUSHEL!B32*TONELADA!$B$40</f>
        <v>180.5049</v>
      </c>
      <c r="C30" s="67"/>
      <c r="D30" s="87">
        <f>IF(BUSHEL!D32&gt;0,BUSHEL!D32*TONELADA!$B$40,"")</f>
        <v>182.43395999999998</v>
      </c>
      <c r="E30" s="67"/>
      <c r="F30" s="67"/>
      <c r="G30" s="67"/>
      <c r="H30" s="67"/>
      <c r="I30" s="88"/>
      <c r="J30" s="68">
        <f>BUSHEL!J32*$E$40</f>
        <v>155.30676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154.22413999999998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154.61782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161.50722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157.66884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100</v>
      </c>
      <c r="C6" s="42" t="s">
        <v>127</v>
      </c>
    </row>
    <row r="7" spans="1:3" ht="15">
      <c r="A7" s="48" t="s">
        <v>133</v>
      </c>
      <c r="B7" s="49">
        <v>100</v>
      </c>
      <c r="C7" s="49" t="s">
        <v>127</v>
      </c>
    </row>
    <row r="8" spans="1:3" ht="15">
      <c r="A8" s="51" t="s">
        <v>125</v>
      </c>
      <c r="B8" s="42">
        <v>100</v>
      </c>
      <c r="C8" s="42" t="s">
        <v>127</v>
      </c>
    </row>
    <row r="9" spans="1:3" ht="15">
      <c r="A9" s="48" t="s">
        <v>126</v>
      </c>
      <c r="B9" s="49">
        <v>100</v>
      </c>
      <c r="C9" s="49" t="s">
        <v>127</v>
      </c>
    </row>
    <row r="10" spans="1:3" ht="15">
      <c r="A10" s="108"/>
      <c r="B10" s="109"/>
      <c r="C10" s="109"/>
    </row>
    <row r="11" spans="1:3" ht="15">
      <c r="A11" s="97"/>
      <c r="B11" s="98"/>
      <c r="C11" s="98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E11" sqref="E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0"/>
      <c r="B2" s="126" t="s">
        <v>0</v>
      </c>
      <c r="C2" s="126"/>
      <c r="D2" s="126"/>
      <c r="E2" s="126"/>
      <c r="F2" s="126"/>
    </row>
    <row r="3" spans="1:6" ht="15.75">
      <c r="A3" s="50"/>
      <c r="B3" s="126" t="s">
        <v>35</v>
      </c>
      <c r="C3" s="126"/>
      <c r="D3" s="126"/>
      <c r="E3" s="126"/>
      <c r="F3" s="12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110</v>
      </c>
      <c r="C8" s="42" t="e">
        <f>IF($B$18&gt;0,B8+$B$18," -")</f>
        <v>#VALUE!</v>
      </c>
      <c r="D8" s="42">
        <f>B8+B17</f>
        <v>130</v>
      </c>
      <c r="E8" s="56">
        <f>B8+B16</f>
        <v>100</v>
      </c>
      <c r="F8" s="42">
        <f>B8+B15</f>
        <v>95</v>
      </c>
      <c r="G8" s="42" t="s">
        <v>127</v>
      </c>
    </row>
    <row r="9" spans="1:7" ht="15">
      <c r="A9" s="48" t="s">
        <v>133</v>
      </c>
      <c r="B9" s="52">
        <v>130</v>
      </c>
      <c r="C9" s="52" t="e">
        <f>IF($B$18&gt;0,B9+$B$18," -")</f>
        <v>#VALUE!</v>
      </c>
      <c r="D9" s="52">
        <f>B9+B17</f>
        <v>150</v>
      </c>
      <c r="E9" s="49">
        <f>B9+B16</f>
        <v>120</v>
      </c>
      <c r="F9" s="49">
        <f>B9+B15</f>
        <v>115</v>
      </c>
      <c r="G9" s="52" t="s">
        <v>127</v>
      </c>
    </row>
    <row r="10" spans="1:7" ht="15">
      <c r="A10" s="50" t="s">
        <v>125</v>
      </c>
      <c r="B10" s="42">
        <v>130</v>
      </c>
      <c r="C10" s="42" t="e">
        <f>IF($B$18&gt;0,B10+$B$18," -")</f>
        <v>#VALUE!</v>
      </c>
      <c r="D10" s="42">
        <f>B10+B17</f>
        <v>150</v>
      </c>
      <c r="E10" s="56">
        <f>B10+B16</f>
        <v>120</v>
      </c>
      <c r="F10" s="42">
        <f>B10+B15</f>
        <v>115</v>
      </c>
      <c r="G10" s="42" t="s">
        <v>127</v>
      </c>
    </row>
    <row r="11" spans="1:7" ht="15">
      <c r="A11" s="48" t="s">
        <v>126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127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130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123</v>
      </c>
      <c r="B5" s="42"/>
      <c r="C5" s="42"/>
    </row>
    <row r="6" spans="1:3" ht="15">
      <c r="A6" s="48" t="s">
        <v>124</v>
      </c>
      <c r="B6" s="49">
        <v>95</v>
      </c>
      <c r="C6" s="49" t="s">
        <v>127</v>
      </c>
    </row>
    <row r="7" spans="1:3" ht="15">
      <c r="A7" s="50" t="s">
        <v>125</v>
      </c>
      <c r="B7" s="42">
        <v>97</v>
      </c>
      <c r="C7" s="42" t="s">
        <v>127</v>
      </c>
    </row>
    <row r="8" spans="1:3" ht="15">
      <c r="A8" s="48" t="s">
        <v>126</v>
      </c>
      <c r="B8" s="49">
        <v>97</v>
      </c>
      <c r="C8" s="49" t="s">
        <v>127</v>
      </c>
    </row>
    <row r="9" spans="1:3" ht="15.75">
      <c r="A9" s="122">
        <v>2017</v>
      </c>
      <c r="B9" s="123"/>
      <c r="C9" s="124"/>
    </row>
    <row r="10" spans="1:3" ht="15">
      <c r="A10" s="50" t="s">
        <v>137</v>
      </c>
      <c r="B10" s="42">
        <v>86</v>
      </c>
      <c r="C10" s="42" t="s">
        <v>127</v>
      </c>
    </row>
    <row r="11" spans="1:3" ht="15">
      <c r="A11" s="48" t="s">
        <v>138</v>
      </c>
      <c r="B11" s="49">
        <v>86</v>
      </c>
      <c r="C11" s="49" t="s">
        <v>127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134</v>
      </c>
      <c r="C3" t="s">
        <v>44</v>
      </c>
      <c r="D3" t="s">
        <v>135</v>
      </c>
      <c r="E3" t="s">
        <v>136</v>
      </c>
      <c r="F3" t="s">
        <v>134</v>
      </c>
      <c r="G3" t="s">
        <v>44</v>
      </c>
      <c r="H3" t="s">
        <v>135</v>
      </c>
      <c r="I3" t="s">
        <v>136</v>
      </c>
      <c r="J3" t="s">
        <v>134</v>
      </c>
      <c r="K3" t="s">
        <v>44</v>
      </c>
      <c r="L3" t="s">
        <v>135</v>
      </c>
      <c r="M3" t="s">
        <v>136</v>
      </c>
    </row>
    <row r="4" spans="2:13" ht="15">
      <c r="B4" t="s">
        <v>52</v>
      </c>
      <c r="C4" t="s">
        <v>53</v>
      </c>
      <c r="D4" s="80">
        <v>42620</v>
      </c>
      <c r="E4" s="29">
        <v>375.25</v>
      </c>
      <c r="F4" t="s">
        <v>60</v>
      </c>
      <c r="G4" t="s">
        <v>61</v>
      </c>
      <c r="H4" s="80">
        <v>42620</v>
      </c>
      <c r="I4" s="29">
        <v>384.75</v>
      </c>
      <c r="J4" t="s">
        <v>49</v>
      </c>
      <c r="K4" t="s">
        <v>109</v>
      </c>
      <c r="L4" s="80">
        <v>42620</v>
      </c>
      <c r="M4" s="29">
        <v>321</v>
      </c>
    </row>
    <row r="5" spans="2:13" ht="15">
      <c r="B5" t="s">
        <v>54</v>
      </c>
      <c r="C5" t="s">
        <v>55</v>
      </c>
      <c r="D5" s="80">
        <v>42620</v>
      </c>
      <c r="E5" s="29">
        <v>402.75</v>
      </c>
      <c r="F5" t="s">
        <v>62</v>
      </c>
      <c r="G5" t="s">
        <v>63</v>
      </c>
      <c r="H5" s="80">
        <v>42620</v>
      </c>
      <c r="I5" s="29">
        <v>411</v>
      </c>
      <c r="J5" t="s">
        <v>45</v>
      </c>
      <c r="K5" t="s">
        <v>110</v>
      </c>
      <c r="L5" s="80">
        <v>42620</v>
      </c>
      <c r="M5" s="29">
        <v>333.25</v>
      </c>
    </row>
    <row r="6" spans="2:13" ht="15">
      <c r="B6" t="s">
        <v>56</v>
      </c>
      <c r="C6" t="s">
        <v>57</v>
      </c>
      <c r="D6" s="80">
        <v>42620</v>
      </c>
      <c r="E6" s="29">
        <v>422.25</v>
      </c>
      <c r="F6" t="s">
        <v>64</v>
      </c>
      <c r="G6" t="s">
        <v>65</v>
      </c>
      <c r="H6" s="80">
        <v>42620</v>
      </c>
      <c r="I6" s="29">
        <v>427.75</v>
      </c>
      <c r="J6" t="s">
        <v>72</v>
      </c>
      <c r="K6" t="s">
        <v>111</v>
      </c>
      <c r="L6" s="80">
        <v>42620</v>
      </c>
      <c r="M6" s="29">
        <v>343</v>
      </c>
    </row>
    <row r="7" spans="2:13" ht="15">
      <c r="B7" t="s">
        <v>58</v>
      </c>
      <c r="C7" t="s">
        <v>59</v>
      </c>
      <c r="D7" s="80">
        <v>42620</v>
      </c>
      <c r="E7" s="29">
        <v>434.5</v>
      </c>
      <c r="F7" t="s">
        <v>66</v>
      </c>
      <c r="G7" t="s">
        <v>67</v>
      </c>
      <c r="H7" s="80">
        <v>42620</v>
      </c>
      <c r="I7" s="29">
        <v>438.25</v>
      </c>
      <c r="J7" t="s">
        <v>73</v>
      </c>
      <c r="K7" t="s">
        <v>112</v>
      </c>
      <c r="L7" s="80">
        <v>42620</v>
      </c>
      <c r="M7" s="29">
        <v>350.5</v>
      </c>
    </row>
    <row r="8" spans="2:13" ht="15">
      <c r="B8" t="s">
        <v>68</v>
      </c>
      <c r="C8" t="s">
        <v>69</v>
      </c>
      <c r="D8" s="80">
        <v>42620</v>
      </c>
      <c r="E8" s="29">
        <v>446.5</v>
      </c>
      <c r="F8" t="s">
        <v>70</v>
      </c>
      <c r="G8" t="s">
        <v>71</v>
      </c>
      <c r="H8" s="80">
        <v>42620</v>
      </c>
      <c r="I8" s="29">
        <v>448.5</v>
      </c>
      <c r="J8" t="s">
        <v>50</v>
      </c>
      <c r="K8" t="s">
        <v>113</v>
      </c>
      <c r="L8" s="80">
        <v>42620</v>
      </c>
      <c r="M8" s="29">
        <v>357.5</v>
      </c>
    </row>
    <row r="9" spans="2:13" ht="15">
      <c r="B9" t="s">
        <v>82</v>
      </c>
      <c r="C9" t="s">
        <v>83</v>
      </c>
      <c r="D9" s="80">
        <v>42620</v>
      </c>
      <c r="E9" s="29">
        <v>462</v>
      </c>
      <c r="F9" t="s">
        <v>84</v>
      </c>
      <c r="G9" t="s">
        <v>85</v>
      </c>
      <c r="H9" s="80">
        <v>42620</v>
      </c>
      <c r="I9" s="29">
        <v>463.75</v>
      </c>
      <c r="J9" t="s">
        <v>74</v>
      </c>
      <c r="K9" t="s">
        <v>114</v>
      </c>
      <c r="L9" s="80">
        <v>42620</v>
      </c>
      <c r="M9" s="29">
        <v>364.25</v>
      </c>
    </row>
    <row r="10" spans="2:13" ht="15">
      <c r="B10" t="s">
        <v>86</v>
      </c>
      <c r="C10" t="s">
        <v>87</v>
      </c>
      <c r="D10" s="80">
        <v>42620</v>
      </c>
      <c r="E10" s="29">
        <v>483.5</v>
      </c>
      <c r="F10" t="s">
        <v>88</v>
      </c>
      <c r="G10" t="s">
        <v>89</v>
      </c>
      <c r="H10" s="80">
        <v>42620</v>
      </c>
      <c r="I10" s="29">
        <v>486</v>
      </c>
      <c r="J10" t="s">
        <v>51</v>
      </c>
      <c r="K10" t="s">
        <v>115</v>
      </c>
      <c r="L10" s="80">
        <v>42620</v>
      </c>
      <c r="M10" s="29">
        <v>374.5</v>
      </c>
    </row>
    <row r="11" spans="2:13" ht="15">
      <c r="B11" t="s">
        <v>90</v>
      </c>
      <c r="C11" t="s">
        <v>91</v>
      </c>
      <c r="D11" s="80">
        <v>42620</v>
      </c>
      <c r="E11" s="29">
        <v>499.25</v>
      </c>
      <c r="F11" t="s">
        <v>92</v>
      </c>
      <c r="G11" t="s">
        <v>93</v>
      </c>
      <c r="H11" s="80">
        <v>42620</v>
      </c>
      <c r="I11" s="29">
        <v>496.75</v>
      </c>
      <c r="J11" t="s">
        <v>102</v>
      </c>
      <c r="K11" t="s">
        <v>116</v>
      </c>
      <c r="L11" s="80">
        <v>42620</v>
      </c>
      <c r="M11" s="29">
        <v>385</v>
      </c>
    </row>
    <row r="12" spans="2:13" ht="15">
      <c r="B12" t="s">
        <v>94</v>
      </c>
      <c r="C12" t="s">
        <v>95</v>
      </c>
      <c r="D12" s="80">
        <v>42620</v>
      </c>
      <c r="E12" s="29">
        <v>503</v>
      </c>
      <c r="F12" t="s">
        <v>96</v>
      </c>
      <c r="G12" t="s">
        <v>97</v>
      </c>
      <c r="H12" s="80">
        <v>42620</v>
      </c>
      <c r="I12" s="29">
        <v>497.75</v>
      </c>
      <c r="J12" t="s">
        <v>103</v>
      </c>
      <c r="K12" t="s">
        <v>117</v>
      </c>
      <c r="L12" s="80">
        <v>42620</v>
      </c>
      <c r="M12" s="29">
        <v>390.75</v>
      </c>
    </row>
    <row r="13" spans="2:13" ht="15">
      <c r="B13" t="s">
        <v>98</v>
      </c>
      <c r="C13" t="s">
        <v>99</v>
      </c>
      <c r="D13" s="80">
        <v>42620</v>
      </c>
      <c r="E13" s="29">
        <v>491.25</v>
      </c>
      <c r="F13" t="s">
        <v>100</v>
      </c>
      <c r="G13" t="s">
        <v>101</v>
      </c>
      <c r="H13" s="80">
        <v>42620</v>
      </c>
      <c r="I13" s="29">
        <v>496.5</v>
      </c>
      <c r="J13" t="s">
        <v>75</v>
      </c>
      <c r="K13" t="s">
        <v>118</v>
      </c>
      <c r="L13" s="80">
        <v>42620</v>
      </c>
      <c r="M13" s="29">
        <v>394.5</v>
      </c>
    </row>
    <row r="14" spans="2:13" ht="15">
      <c r="B14"/>
      <c r="C14"/>
      <c r="D14"/>
      <c r="E14"/>
      <c r="F14" t="s">
        <v>131</v>
      </c>
      <c r="G14" t="s">
        <v>132</v>
      </c>
      <c r="H14" s="80">
        <v>42620</v>
      </c>
      <c r="I14" s="29">
        <v>496.5</v>
      </c>
      <c r="J14" t="s">
        <v>104</v>
      </c>
      <c r="K14" t="s">
        <v>119</v>
      </c>
      <c r="L14" s="80">
        <v>42620</v>
      </c>
      <c r="M14" s="29">
        <v>391.75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120</v>
      </c>
      <c r="L15" s="80">
        <v>42620</v>
      </c>
      <c r="M15" s="29">
        <v>392.75</v>
      </c>
    </row>
    <row r="16" spans="2:13" ht="15">
      <c r="B16"/>
      <c r="C16"/>
      <c r="D16"/>
      <c r="E16"/>
      <c r="F16"/>
      <c r="G16"/>
      <c r="H16"/>
      <c r="I16"/>
      <c r="J16" t="s">
        <v>105</v>
      </c>
      <c r="K16" t="s">
        <v>121</v>
      </c>
      <c r="L16" s="80">
        <v>42620</v>
      </c>
      <c r="M16" s="29">
        <v>410.25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122</v>
      </c>
      <c r="L17" s="80">
        <v>42620</v>
      </c>
      <c r="M17" s="29">
        <v>400.5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81</v>
      </c>
      <c r="D21" t="s">
        <v>139</v>
      </c>
      <c r="E21">
        <v>7</v>
      </c>
      <c r="F21" s="80" t="s">
        <v>107</v>
      </c>
      <c r="G21" s="62" t="s">
        <v>29</v>
      </c>
      <c r="H21" s="62" t="s">
        <v>108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2016-09-07T22:41:49Z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