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8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<sst xmlns="http://schemas.openxmlformats.org/spreadsheetml/2006/main" count="262" uniqueCount="154">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</sst>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498.75</v>
      </c>
      <c r="D18" s="100"/>
      <c r="E18" s="104">
        <f>D20+'Primas HRW'!B7</f>
        <v>542</v>
      </c>
      <c r="F18" s="104" t="s">
        <v>122</v>
      </c>
      <c r="G18" s="104">
        <f>D20+'Primas HRW'!D7</f>
        <v>562</v>
      </c>
      <c r="H18" s="104">
        <f>D20+'Primas HRW'!E7</f>
        <v>532</v>
      </c>
      <c r="I18" s="106">
        <f>D20+'Primas HRW'!F7</f>
        <v>527</v>
      </c>
      <c r="J18" s="100"/>
      <c r="K18" s="103">
        <f>J20+'Primas maíz'!B6</f>
        <v>418.25</v>
      </c>
    </row>
    <row r="19" spans="1:11" ht="19.5" customHeight="1">
      <c r="A19" s="22" t="s">
        <v>71</v>
      </c>
      <c r="B19" s="42"/>
      <c r="C19" s="107">
        <f>B20+'Primas SRW'!B7</f>
        <v>498.75</v>
      </c>
      <c r="D19" s="100"/>
      <c r="E19" s="104">
        <f>D20+'Primas HRW'!B8</f>
        <v>537</v>
      </c>
      <c r="F19" s="42"/>
      <c r="G19" s="104">
        <f>D20+'Primas HRW'!D8</f>
        <v>557</v>
      </c>
      <c r="H19" s="104">
        <f>D20+'Primas HRW'!E8</f>
        <v>527</v>
      </c>
      <c r="I19" s="106">
        <f>D20+'Primas HRW'!F8</f>
        <v>522</v>
      </c>
      <c r="J19" s="100"/>
      <c r="K19" s="103">
        <f>J20+'Primas maíz'!B7</f>
        <v>423.25</v>
      </c>
    </row>
    <row r="20" spans="1:11" ht="19.5" customHeight="1">
      <c r="A20" s="16" t="s">
        <v>15</v>
      </c>
      <c r="B20" s="27">
        <f>Datos!E4</f>
        <v>403.75</v>
      </c>
      <c r="C20" s="109">
        <f>B20+'Primas SRW'!B8</f>
        <v>498.75</v>
      </c>
      <c r="D20" s="24">
        <f>Datos!I4</f>
        <v>407</v>
      </c>
      <c r="E20" s="110">
        <f>D20+'Primas HRW'!B9</f>
        <v>537</v>
      </c>
      <c r="F20" s="27"/>
      <c r="G20" s="110">
        <f>D20+'Primas HRW'!D9</f>
        <v>557</v>
      </c>
      <c r="H20" s="110">
        <f>D20+'Primas HRW'!E9</f>
        <v>527</v>
      </c>
      <c r="I20" s="111">
        <f>D20+'Primas HRW'!F9</f>
        <v>522</v>
      </c>
      <c r="J20" s="99">
        <f>Datos!M4</f>
        <v>343.25</v>
      </c>
      <c r="K20" s="27">
        <f>J20+'Primas maíz'!B8</f>
        <v>423.25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508.75</v>
      </c>
      <c r="D22" s="77"/>
      <c r="E22" s="114">
        <f>D24+'Primas HRW'!B11</f>
        <v>538.5</v>
      </c>
      <c r="F22" s="114"/>
      <c r="G22" s="114">
        <f>D24+'Primas HRW'!D11</f>
        <v>558.5</v>
      </c>
      <c r="H22" s="114">
        <f>D24+'Primas HRW'!E11</f>
        <v>528.5</v>
      </c>
      <c r="I22" s="115">
        <f>D24+'Primas HRW'!F11</f>
        <v>523.5</v>
      </c>
      <c r="J22" s="79"/>
      <c r="K22" s="75">
        <f>J24+'Primas maíz'!B10</f>
        <v>428.25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508.75</v>
      </c>
      <c r="D23" s="77"/>
      <c r="E23" s="114">
        <f>D24+'Primas HRW'!B12</f>
        <v>538.5</v>
      </c>
      <c r="F23" s="76"/>
      <c r="G23" s="114">
        <f>D24+'Primas HRW'!D12</f>
        <v>558.5</v>
      </c>
      <c r="H23" s="114">
        <f>D24+'Primas HRW'!E12</f>
        <v>528.5</v>
      </c>
      <c r="I23" s="115">
        <f>D24+'Primas HRW'!F12</f>
        <v>523.5</v>
      </c>
      <c r="J23" s="79"/>
      <c r="K23" s="75">
        <f>J24+'Primas maíz'!B11</f>
        <v>428.25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423.75</v>
      </c>
      <c r="C24" s="76"/>
      <c r="D24" s="77">
        <f>Datos!I5</f>
        <v>423.5</v>
      </c>
      <c r="E24" s="76"/>
      <c r="F24" s="76"/>
      <c r="G24" s="76"/>
      <c r="H24" s="76"/>
      <c r="I24" s="78"/>
      <c r="J24" s="79">
        <f>Datos!M5</f>
        <v>353.25</v>
      </c>
      <c r="K24" s="75">
        <f>J24+'Primas maíz'!B12</f>
        <v>428.25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437</v>
      </c>
      <c r="C25" s="76"/>
      <c r="D25" s="77">
        <f>Datos!I6</f>
        <v>433.75</v>
      </c>
      <c r="E25" s="76"/>
      <c r="F25" s="76"/>
      <c r="G25" s="76"/>
      <c r="H25" s="76"/>
      <c r="I25" s="78"/>
      <c r="J25" s="79">
        <f>Datos!M6</f>
        <v>360.25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448.5</v>
      </c>
      <c r="C26" s="23"/>
      <c r="D26" s="77">
        <f>Datos!I7</f>
        <v>444.5</v>
      </c>
      <c r="E26" s="23"/>
      <c r="F26" s="23"/>
      <c r="G26" s="23"/>
      <c r="H26" s="23"/>
      <c r="I26" s="26"/>
      <c r="J26" s="28">
        <f>Datos!M7</f>
        <v>367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463.5</v>
      </c>
      <c r="C27" s="23"/>
      <c r="D27" s="77">
        <f>Datos!I8</f>
        <v>459.5</v>
      </c>
      <c r="E27" s="23"/>
      <c r="F27" s="23"/>
      <c r="G27" s="23"/>
      <c r="H27" s="23"/>
      <c r="I27" s="26"/>
      <c r="J27" s="28">
        <f>Datos!M8</f>
        <v>374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483</v>
      </c>
      <c r="C28" s="23"/>
      <c r="D28" s="77">
        <f>Datos!I9</f>
        <v>481.25</v>
      </c>
      <c r="E28" s="23"/>
      <c r="F28" s="23"/>
      <c r="G28" s="23"/>
      <c r="H28" s="23"/>
      <c r="I28" s="26"/>
      <c r="J28" s="28">
        <f>Datos!M9</f>
        <v>383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497.5</v>
      </c>
      <c r="C30" s="76"/>
      <c r="D30" s="77">
        <f>Datos!I10</f>
        <v>496</v>
      </c>
      <c r="E30" s="76"/>
      <c r="F30" s="76"/>
      <c r="G30" s="76"/>
      <c r="H30" s="76"/>
      <c r="I30" s="78"/>
      <c r="J30" s="28">
        <f>Datos!M10</f>
        <v>392.5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503.5</v>
      </c>
      <c r="C31" s="23"/>
      <c r="D31" s="77">
        <f>Datos!I11</f>
        <v>505.5</v>
      </c>
      <c r="E31" s="23"/>
      <c r="F31" s="23"/>
      <c r="G31" s="23"/>
      <c r="H31" s="23"/>
      <c r="I31" s="26"/>
      <c r="J31" s="28">
        <f>Datos!M11</f>
        <v>398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500</v>
      </c>
      <c r="C32" s="76"/>
      <c r="D32" s="77">
        <f>Datos!I12</f>
        <v>506.75</v>
      </c>
      <c r="E32" s="76"/>
      <c r="F32" s="76"/>
      <c r="G32" s="76"/>
      <c r="H32" s="76"/>
      <c r="I32" s="78"/>
      <c r="J32" s="28">
        <f>Datos!M12</f>
        <v>402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509.25</v>
      </c>
      <c r="C33" s="76"/>
      <c r="D33" s="77">
        <f>Datos!I13</f>
        <v>509</v>
      </c>
      <c r="E33" s="76"/>
      <c r="F33" s="76"/>
      <c r="G33" s="76"/>
      <c r="H33" s="76"/>
      <c r="I33" s="78"/>
      <c r="J33" s="28">
        <f>Datos!M13</f>
        <v>401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509.25</v>
      </c>
      <c r="C34" s="23"/>
      <c r="D34" s="24">
        <f>Datos!I14</f>
        <v>517</v>
      </c>
      <c r="E34" s="23"/>
      <c r="F34" s="23"/>
      <c r="G34" s="23"/>
      <c r="H34" s="23"/>
      <c r="I34" s="26"/>
      <c r="J34" s="28">
        <f>Datos!M14</f>
        <v>402.25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521.25</v>
      </c>
      <c r="C36" s="23"/>
      <c r="D36" s="24">
        <f>Datos!I15</f>
        <v>517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521.25</v>
      </c>
      <c r="C37" s="23"/>
      <c r="D37" s="24">
        <f>Datos!I16</f>
        <v>517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513.25</v>
      </c>
      <c r="C38" s="23"/>
      <c r="D38" s="24">
        <f>Datos!I17</f>
        <v>517</v>
      </c>
      <c r="E38" s="25"/>
      <c r="F38" s="25"/>
      <c r="G38" s="25"/>
      <c r="H38" s="25"/>
      <c r="I38" s="23"/>
      <c r="J38" s="24">
        <f>Datos!M15</f>
        <v>418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409.75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Datos!E21</f>
        <v>10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183.26069999999999</v>
      </c>
      <c r="D16" s="84"/>
      <c r="E16" s="73">
        <f>BUSHEL!E18*TONELADA!$B$42</f>
        <v>199.15248</v>
      </c>
      <c r="F16" s="73" t="s">
        <v>122</v>
      </c>
      <c r="G16" s="73">
        <f>BUSHEL!G18*TONELADA!$B$42</f>
        <v>206.50127999999998</v>
      </c>
      <c r="H16" s="73">
        <f>BUSHEL!H18*TONELADA!$B$42</f>
        <v>195.47808</v>
      </c>
      <c r="I16" s="74">
        <f>BUSHEL!I18*TONELADA!$B$42</f>
        <v>193.64087999999998</v>
      </c>
      <c r="J16" s="86"/>
      <c r="K16" s="71">
        <f>BUSHEL!K18*TONELADA!$E$42</f>
        <v>164.65666</v>
      </c>
    </row>
    <row r="17" spans="1:11" ht="19.5" customHeight="1">
      <c r="A17" s="65" t="s">
        <v>71</v>
      </c>
      <c r="B17" s="66"/>
      <c r="C17" s="89">
        <f>BUSHEL!C19*TONELADA!$B$42</f>
        <v>183.26069999999999</v>
      </c>
      <c r="D17" s="87"/>
      <c r="E17" s="91">
        <f>BUSHEL!E19*TONELADA!$B$42</f>
        <v>197.31528</v>
      </c>
      <c r="F17" s="91"/>
      <c r="G17" s="91">
        <f>BUSHEL!G19*TONELADA!$B$42</f>
        <v>204.66407999999998</v>
      </c>
      <c r="H17" s="91">
        <f>BUSHEL!H19*TONELADA!$B$42</f>
        <v>193.64087999999998</v>
      </c>
      <c r="I17" s="92">
        <f>BUSHEL!I19*TONELADA!$B$42</f>
        <v>191.80367999999999</v>
      </c>
      <c r="J17" s="68"/>
      <c r="K17" s="89">
        <f>BUSHEL!K19*TONELADA!$E$42</f>
        <v>166.62506</v>
      </c>
    </row>
    <row r="18" spans="1:11" ht="19.5" customHeight="1">
      <c r="A18" s="70" t="s">
        <v>15</v>
      </c>
      <c r="B18" s="71">
        <f>BUSHEL!B20*TONELADA!$B$42</f>
        <v>148.35389999999998</v>
      </c>
      <c r="C18" s="71">
        <f>BUSHEL!C20*TONELADA!$B$42</f>
        <v>183.26069999999999</v>
      </c>
      <c r="D18" s="90">
        <f>IF(BUSHEL!D20&gt;0,BUSHEL!D20*TONELADA!$B$42,"")</f>
        <v>149.54808</v>
      </c>
      <c r="E18" s="73">
        <f>BUSHEL!E20*TONELADA!$B$42</f>
        <v>197.31528</v>
      </c>
      <c r="F18" s="73"/>
      <c r="G18" s="73">
        <f>BUSHEL!G20*TONELADA!$B$42</f>
        <v>204.66407999999998</v>
      </c>
      <c r="H18" s="73">
        <f>BUSHEL!H20*TONELADA!$B$42</f>
        <v>193.64087999999998</v>
      </c>
      <c r="I18" s="74">
        <f>BUSHEL!I20*TONELADA!$B$42</f>
        <v>191.80367999999999</v>
      </c>
      <c r="J18" s="72">
        <f>BUSHEL!J20*$E$42</f>
        <v>135.13065999999998</v>
      </c>
      <c r="K18" s="71">
        <f>BUSHEL!K20*TONELADA!$E$42</f>
        <v>166.62506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186.9351</v>
      </c>
      <c r="D20" s="87"/>
      <c r="E20" s="91">
        <f>BUSHEL!E22*TONELADA!$B$42</f>
        <v>197.86643999999998</v>
      </c>
      <c r="F20" s="91"/>
      <c r="G20" s="91">
        <f>BUSHEL!G22*TONELADA!$B$42</f>
        <v>205.21524</v>
      </c>
      <c r="H20" s="91">
        <f>BUSHEL!H22*TONELADA!$B$42</f>
        <v>194.19204</v>
      </c>
      <c r="I20" s="92">
        <f>BUSHEL!I22*TONELADA!$B$42</f>
        <v>192.35484</v>
      </c>
      <c r="J20" s="68"/>
      <c r="K20" s="89">
        <f>BUSHEL!K22*TONELADA!$E$42</f>
        <v>168.59346</v>
      </c>
    </row>
    <row r="21" spans="1:11" ht="19.5" customHeight="1">
      <c r="A21" s="81" t="s">
        <v>121</v>
      </c>
      <c r="B21" s="82"/>
      <c r="C21" s="83">
        <f>BUSHEL!C23*TONELADA!$B$42</f>
        <v>186.9351</v>
      </c>
      <c r="D21" s="84"/>
      <c r="E21" s="73">
        <f>BUSHEL!E23*TONELADA!$B$42</f>
        <v>197.86643999999998</v>
      </c>
      <c r="F21" s="73"/>
      <c r="G21" s="73">
        <f>BUSHEL!G23*TONELADA!$B$42</f>
        <v>205.21524</v>
      </c>
      <c r="H21" s="73">
        <f>BUSHEL!H23*TONELADA!$B$42</f>
        <v>194.19204</v>
      </c>
      <c r="I21" s="74">
        <f>BUSHEL!I23*TONELADA!$B$42</f>
        <v>192.35484</v>
      </c>
      <c r="J21" s="86"/>
      <c r="K21" s="71">
        <f>BUSHEL!K23*TONELADA!$E$42</f>
        <v>168.59346</v>
      </c>
    </row>
    <row r="22" spans="1:11" ht="19.5" customHeight="1">
      <c r="A22" s="65" t="s">
        <v>11</v>
      </c>
      <c r="B22" s="66">
        <f>BUSHEL!B24*TONELADA!$B$42</f>
        <v>155.7027</v>
      </c>
      <c r="C22" s="67"/>
      <c r="D22" s="87">
        <f>IF(BUSHEL!D24&gt;0,BUSHEL!D24*TONELADA!$B$42,"")</f>
        <v>155.61084</v>
      </c>
      <c r="E22" s="67"/>
      <c r="F22" s="67"/>
      <c r="G22" s="67"/>
      <c r="H22" s="67"/>
      <c r="I22" s="88"/>
      <c r="J22" s="68">
        <f>BUSHEL!J24*$E$42</f>
        <v>139.06745999999998</v>
      </c>
      <c r="K22" s="89">
        <f>BUSHEL!K24*TONELADA!$E$42</f>
        <v>168.59346</v>
      </c>
    </row>
    <row r="23" spans="1:11" ht="19.5" customHeight="1">
      <c r="A23" s="81" t="s">
        <v>12</v>
      </c>
      <c r="B23" s="82">
        <f>BUSHEL!B25*TONELADA!$B$42</f>
        <v>160.57128</v>
      </c>
      <c r="C23" s="83"/>
      <c r="D23" s="84">
        <f>IF(BUSHEL!D25&gt;0,BUSHEL!D25*TONELADA!$B$42,"")</f>
        <v>159.37709999999998</v>
      </c>
      <c r="E23" s="83"/>
      <c r="F23" s="83"/>
      <c r="G23" s="83"/>
      <c r="H23" s="83"/>
      <c r="I23" s="85"/>
      <c r="J23" s="86">
        <f>BUSHEL!J25*$E$42</f>
        <v>141.82322</v>
      </c>
      <c r="K23" s="82"/>
    </row>
    <row r="24" spans="1:11" ht="19.5" customHeight="1">
      <c r="A24" s="65" t="s">
        <v>13</v>
      </c>
      <c r="B24" s="66">
        <f>BUSHEL!B26*TONELADA!$B$42</f>
        <v>164.79684</v>
      </c>
      <c r="C24" s="67"/>
      <c r="D24" s="87">
        <f>IF(BUSHEL!D26&gt;0,BUSHEL!D26*TONELADA!$B$42,"")</f>
        <v>163.32708</v>
      </c>
      <c r="E24" s="67"/>
      <c r="F24" s="67"/>
      <c r="G24" s="67"/>
      <c r="H24" s="67"/>
      <c r="I24" s="88"/>
      <c r="J24" s="68">
        <f>BUSHEL!J26*$E$42</f>
        <v>144.48056</v>
      </c>
      <c r="K24" s="66"/>
    </row>
    <row r="25" spans="1:11" ht="19.5" customHeight="1">
      <c r="A25" s="81" t="s">
        <v>14</v>
      </c>
      <c r="B25" s="82">
        <f>BUSHEL!B27*TONELADA!$B$42</f>
        <v>170.30844</v>
      </c>
      <c r="C25" s="83"/>
      <c r="D25" s="84">
        <f>IF(BUSHEL!D27&gt;0,BUSHEL!D27*TONELADA!$B$42,"")</f>
        <v>168.83867999999998</v>
      </c>
      <c r="E25" s="83"/>
      <c r="F25" s="83"/>
      <c r="G25" s="83"/>
      <c r="H25" s="83"/>
      <c r="I25" s="85"/>
      <c r="J25" s="86">
        <f>BUSHEL!J27*$E$42</f>
        <v>147.23631999999998</v>
      </c>
      <c r="K25" s="82"/>
    </row>
    <row r="26" spans="1:11" ht="19.5" customHeight="1">
      <c r="A26" s="65" t="s">
        <v>15</v>
      </c>
      <c r="B26" s="66">
        <f>BUSHEL!B28*TONELADA!$B$42</f>
        <v>177.47352</v>
      </c>
      <c r="C26" s="67"/>
      <c r="D26" s="87">
        <f>IF(BUSHEL!D28&gt;0,BUSHEL!D28*TONELADA!$B$42,"")</f>
        <v>176.8305</v>
      </c>
      <c r="E26" s="67"/>
      <c r="F26" s="67"/>
      <c r="G26" s="67"/>
      <c r="H26" s="67"/>
      <c r="I26" s="88"/>
      <c r="J26" s="68">
        <f>BUSHEL!J28*$E$42</f>
        <v>150.77944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182.8014</v>
      </c>
      <c r="C28" s="67"/>
      <c r="D28" s="87">
        <f>IF(BUSHEL!D30&gt;0,BUSHEL!D30*TONELADA!$B$42,"")</f>
        <v>182.25024</v>
      </c>
      <c r="E28" s="67"/>
      <c r="F28" s="67"/>
      <c r="G28" s="67"/>
      <c r="H28" s="67"/>
      <c r="I28" s="88"/>
      <c r="J28" s="68">
        <f>BUSHEL!J30*$E$42</f>
        <v>154.5194</v>
      </c>
      <c r="K28" s="66"/>
    </row>
    <row r="29" spans="1:11" ht="19.5" customHeight="1">
      <c r="A29" s="81" t="s">
        <v>12</v>
      </c>
      <c r="B29" s="82">
        <f>BUSHEL!B31*TONELADA!$B$42</f>
        <v>185.00603999999998</v>
      </c>
      <c r="C29" s="83"/>
      <c r="D29" s="84">
        <f>IF(BUSHEL!D31&gt;0,BUSHEL!D31*TONELADA!$B$42,"")</f>
        <v>185.74092</v>
      </c>
      <c r="E29" s="83"/>
      <c r="F29" s="83"/>
      <c r="G29" s="83"/>
      <c r="H29" s="83"/>
      <c r="I29" s="85"/>
      <c r="J29" s="86">
        <f>BUSHEL!J31*$E$42</f>
        <v>156.68464</v>
      </c>
      <c r="K29" s="82"/>
    </row>
    <row r="30" spans="1:11" ht="19.5" customHeight="1">
      <c r="A30" s="65" t="s">
        <v>13</v>
      </c>
      <c r="B30" s="66">
        <f>BUSHEL!B32*TONELADA!$B$42</f>
        <v>183.72</v>
      </c>
      <c r="C30" s="67"/>
      <c r="D30" s="87">
        <f>IF(BUSHEL!D32&gt;0,BUSHEL!D32*TONELADA!$B$42,"")</f>
        <v>186.20022</v>
      </c>
      <c r="E30" s="67"/>
      <c r="F30" s="67"/>
      <c r="G30" s="67"/>
      <c r="H30" s="67"/>
      <c r="I30" s="88"/>
      <c r="J30" s="68">
        <f>BUSHEL!J32*$E$42</f>
        <v>158.25936</v>
      </c>
      <c r="K30" s="66"/>
    </row>
    <row r="31" spans="1:11" ht="19.5" customHeight="1">
      <c r="A31" s="81" t="s">
        <v>14</v>
      </c>
      <c r="B31" s="82">
        <f>BUSHEL!B33*TONELADA!$B$42</f>
        <v>187.11882</v>
      </c>
      <c r="C31" s="83"/>
      <c r="D31" s="84">
        <f>IF(BUSHEL!D33&gt;0,BUSHEL!D33*TONELADA!$B$42,"")</f>
        <v>187.02696</v>
      </c>
      <c r="E31" s="83"/>
      <c r="F31" s="83"/>
      <c r="G31" s="83"/>
      <c r="H31" s="83"/>
      <c r="I31" s="83"/>
      <c r="J31" s="84">
        <f>BUSHEL!J33*$E$42</f>
        <v>157.86568</v>
      </c>
      <c r="K31" s="82"/>
    </row>
    <row r="32" spans="1:11" ht="19.5" customHeight="1">
      <c r="A32" s="65" t="s">
        <v>15</v>
      </c>
      <c r="B32" s="66">
        <f>BUSHEL!B34*TONELADA!$B$42</f>
        <v>187.11882</v>
      </c>
      <c r="C32" s="67"/>
      <c r="D32" s="87">
        <f>IF(BUSHEL!D34&gt;0,BUSHEL!D34*TONELADA!$B$42,"")</f>
        <v>189.96648</v>
      </c>
      <c r="E32" s="67"/>
      <c r="F32" s="67"/>
      <c r="G32" s="67"/>
      <c r="H32" s="67"/>
      <c r="I32" s="67"/>
      <c r="J32" s="87">
        <f>BUSHEL!J34*$E$42</f>
        <v>158.35778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191.5281</v>
      </c>
      <c r="C34" s="23"/>
      <c r="D34" s="84">
        <f>IF(BUSHEL!D36&gt;0,BUSHEL!D36*TONELADA!$B$42,"")</f>
        <v>189.96648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191.5281</v>
      </c>
      <c r="C35" s="67"/>
      <c r="D35" s="87">
        <f>IF(BUSHEL!D37&gt;0,BUSHEL!D37*TONELADA!$B$42,"")</f>
        <v>189.96648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188.58858</v>
      </c>
      <c r="C36" s="23"/>
      <c r="D36" s="84">
        <f>IF(BUSHEL!D38&gt;0,BUSHEL!D38*TONELADA!$B$42,"")</f>
        <v>189.96648</v>
      </c>
      <c r="E36" s="25"/>
      <c r="F36" s="25"/>
      <c r="G36" s="25"/>
      <c r="H36" s="25"/>
      <c r="I36" s="23"/>
      <c r="J36" s="84">
        <f>BUSHEL!J38*$E$42</f>
        <v>164.55823999999998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161.31037999999998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95</v>
      </c>
      <c r="C6" s="49" t="s">
        <v>119</v>
      </c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135</v>
      </c>
      <c r="C7" s="52" t="s">
        <v>122</v>
      </c>
      <c r="D7" s="52">
        <f>B7+B17</f>
        <v>155</v>
      </c>
      <c r="E7" s="49">
        <f>B7+B16</f>
        <v>125</v>
      </c>
      <c r="F7" s="49">
        <f>B7+B15</f>
        <v>120</v>
      </c>
      <c r="G7" s="52" t="s">
        <v>119</v>
      </c>
    </row>
    <row r="8" spans="1:7" ht="15">
      <c r="A8" s="50" t="s">
        <v>117</v>
      </c>
      <c r="B8" s="42">
        <v>130</v>
      </c>
      <c r="C8" s="42"/>
      <c r="D8" s="42">
        <f>B8+B17</f>
        <v>150</v>
      </c>
      <c r="E8" s="56">
        <f>B8+B16</f>
        <v>120</v>
      </c>
      <c r="F8" s="42">
        <f>B8+B15</f>
        <v>115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115</v>
      </c>
      <c r="C11" s="52" t="s">
        <v>122</v>
      </c>
      <c r="D11" s="52">
        <f>B11+B17</f>
        <v>135</v>
      </c>
      <c r="E11" s="49">
        <f>B11+B16</f>
        <v>105</v>
      </c>
      <c r="F11" s="49">
        <f>B11+B15</f>
        <v>100</v>
      </c>
      <c r="G11" s="52" t="s">
        <v>131</v>
      </c>
    </row>
    <row r="12" spans="1:7" ht="15">
      <c r="A12" s="50" t="s">
        <v>151</v>
      </c>
      <c r="B12" s="42">
        <v>115</v>
      </c>
      <c r="C12" s="42"/>
      <c r="D12" s="42">
        <f>B12+B17</f>
        <v>135</v>
      </c>
      <c r="E12" s="56">
        <f>B12+B16</f>
        <v>105</v>
      </c>
      <c r="F12" s="42">
        <f>B12+B15</f>
        <v>100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75</v>
      </c>
      <c r="C6" s="49" t="s">
        <v>119</v>
      </c>
    </row>
    <row r="7" spans="1:3" ht="15">
      <c r="A7" s="50" t="s">
        <v>117</v>
      </c>
      <c r="B7" s="42">
        <v>80</v>
      </c>
      <c r="C7" s="42" t="s">
        <v>119</v>
      </c>
    </row>
    <row r="8" spans="1:3" ht="15">
      <c r="A8" s="48" t="s">
        <v>118</v>
      </c>
      <c r="B8" s="49">
        <v>80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75</v>
      </c>
      <c r="C10" s="42" t="s">
        <v>131</v>
      </c>
    </row>
    <row r="11" spans="1:3" ht="15">
      <c r="A11" s="48" t="s">
        <v>130</v>
      </c>
      <c r="B11" s="49">
        <v>75</v>
      </c>
      <c r="C11" s="49" t="s">
        <v>131</v>
      </c>
    </row>
    <row r="12" spans="1:3" ht="15">
      <c r="A12" s="50" t="s">
        <v>152</v>
      </c>
      <c r="B12" s="42">
        <v>75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42653</v>
      </c>
      <c r="E4" s="29">
        <v>403.75</v>
      </c>
      <c r="F4" t="s">
        <v>55</v>
      </c>
      <c r="G4" t="s">
        <v>56</v>
      </c>
      <c r="H4" s="80">
        <v>42653</v>
      </c>
      <c r="I4" s="29">
        <v>407</v>
      </c>
      <c r="J4" t="s">
        <v>43</v>
      </c>
      <c r="K4" t="s">
        <v>102</v>
      </c>
      <c r="L4" s="80">
        <v>42653</v>
      </c>
      <c r="M4" s="29">
        <v>343.25</v>
      </c>
    </row>
    <row r="5" spans="2:13" ht="15">
      <c r="B5" t="s">
        <v>51</v>
      </c>
      <c r="C5" t="s">
        <v>52</v>
      </c>
      <c r="D5" s="80">
        <v>42653</v>
      </c>
      <c r="E5" s="29">
        <v>423.75</v>
      </c>
      <c r="F5" t="s">
        <v>57</v>
      </c>
      <c r="G5" t="s">
        <v>58</v>
      </c>
      <c r="H5" s="80">
        <v>42653</v>
      </c>
      <c r="I5" s="29">
        <v>423.5</v>
      </c>
      <c r="J5" t="s">
        <v>65</v>
      </c>
      <c r="K5" t="s">
        <v>103</v>
      </c>
      <c r="L5" s="80">
        <v>42653</v>
      </c>
      <c r="M5" s="29">
        <v>353.25</v>
      </c>
    </row>
    <row r="6" spans="2:13" ht="15">
      <c r="B6" t="s">
        <v>53</v>
      </c>
      <c r="C6" t="s">
        <v>54</v>
      </c>
      <c r="D6" s="80">
        <v>42653</v>
      </c>
      <c r="E6" s="29">
        <v>437</v>
      </c>
      <c r="F6" t="s">
        <v>59</v>
      </c>
      <c r="G6" t="s">
        <v>60</v>
      </c>
      <c r="H6" s="80">
        <v>42653</v>
      </c>
      <c r="I6" s="29">
        <v>433.75</v>
      </c>
      <c r="J6" t="s">
        <v>66</v>
      </c>
      <c r="K6" t="s">
        <v>104</v>
      </c>
      <c r="L6" s="80">
        <v>42653</v>
      </c>
      <c r="M6" s="29">
        <v>360.25</v>
      </c>
    </row>
    <row r="7" spans="2:13" ht="15">
      <c r="B7" t="s">
        <v>61</v>
      </c>
      <c r="C7" t="s">
        <v>62</v>
      </c>
      <c r="D7" s="80">
        <v>42653</v>
      </c>
      <c r="E7" s="29">
        <v>448.5</v>
      </c>
      <c r="F7" t="s">
        <v>63</v>
      </c>
      <c r="G7" t="s">
        <v>64</v>
      </c>
      <c r="H7" s="80">
        <v>42653</v>
      </c>
      <c r="I7" s="29">
        <v>444.5</v>
      </c>
      <c r="J7" t="s">
        <v>47</v>
      </c>
      <c r="K7" t="s">
        <v>105</v>
      </c>
      <c r="L7" s="80">
        <v>42653</v>
      </c>
      <c r="M7" s="29">
        <v>367</v>
      </c>
    </row>
    <row r="8" spans="2:13" ht="15">
      <c r="B8" t="s">
        <v>75</v>
      </c>
      <c r="C8" t="s">
        <v>76</v>
      </c>
      <c r="D8" s="80">
        <v>42653</v>
      </c>
      <c r="E8" s="29">
        <v>463.5</v>
      </c>
      <c r="F8" t="s">
        <v>77</v>
      </c>
      <c r="G8" t="s">
        <v>78</v>
      </c>
      <c r="H8" s="80">
        <v>42653</v>
      </c>
      <c r="I8" s="29">
        <v>459.5</v>
      </c>
      <c r="J8" t="s">
        <v>67</v>
      </c>
      <c r="K8" t="s">
        <v>106</v>
      </c>
      <c r="L8" s="80">
        <v>42653</v>
      </c>
      <c r="M8" s="29">
        <v>374</v>
      </c>
    </row>
    <row r="9" spans="2:13" ht="15">
      <c r="B9" t="s">
        <v>79</v>
      </c>
      <c r="C9" t="s">
        <v>80</v>
      </c>
      <c r="D9" s="80">
        <v>42653</v>
      </c>
      <c r="E9" s="29">
        <v>483</v>
      </c>
      <c r="F9" t="s">
        <v>81</v>
      </c>
      <c r="G9" t="s">
        <v>82</v>
      </c>
      <c r="H9" s="80">
        <v>42653</v>
      </c>
      <c r="I9" s="29">
        <v>481.25</v>
      </c>
      <c r="J9" t="s">
        <v>48</v>
      </c>
      <c r="K9" t="s">
        <v>107</v>
      </c>
      <c r="L9" s="80">
        <v>42653</v>
      </c>
      <c r="M9" s="29">
        <v>383</v>
      </c>
    </row>
    <row r="10" spans="2:13" ht="15">
      <c r="B10" t="s">
        <v>83</v>
      </c>
      <c r="C10" t="s">
        <v>84</v>
      </c>
      <c r="D10" s="80">
        <v>42653</v>
      </c>
      <c r="E10" s="29">
        <v>497.5</v>
      </c>
      <c r="F10" t="s">
        <v>85</v>
      </c>
      <c r="G10" t="s">
        <v>86</v>
      </c>
      <c r="H10" s="80">
        <v>42653</v>
      </c>
      <c r="I10" s="29">
        <v>496</v>
      </c>
      <c r="J10" t="s">
        <v>95</v>
      </c>
      <c r="K10" t="s">
        <v>108</v>
      </c>
      <c r="L10" s="80">
        <v>42653</v>
      </c>
      <c r="M10" s="29">
        <v>392.5</v>
      </c>
    </row>
    <row r="11" spans="2:13" ht="15">
      <c r="B11" t="s">
        <v>87</v>
      </c>
      <c r="C11" t="s">
        <v>88</v>
      </c>
      <c r="D11" s="80">
        <v>42653</v>
      </c>
      <c r="E11" s="29">
        <v>503.5</v>
      </c>
      <c r="F11" t="s">
        <v>89</v>
      </c>
      <c r="G11" t="s">
        <v>90</v>
      </c>
      <c r="H11" s="80">
        <v>42653</v>
      </c>
      <c r="I11" s="29">
        <v>505.5</v>
      </c>
      <c r="J11" t="s">
        <v>96</v>
      </c>
      <c r="K11" t="s">
        <v>109</v>
      </c>
      <c r="L11" s="80">
        <v>42653</v>
      </c>
      <c r="M11" s="29">
        <v>398</v>
      </c>
    </row>
    <row r="12" spans="2:13" ht="15">
      <c r="B12" t="s">
        <v>91</v>
      </c>
      <c r="C12" t="s">
        <v>92</v>
      </c>
      <c r="D12" s="80">
        <v>42653</v>
      </c>
      <c r="E12" s="29">
        <v>500</v>
      </c>
      <c r="F12" t="s">
        <v>93</v>
      </c>
      <c r="G12" t="s">
        <v>94</v>
      </c>
      <c r="H12" s="80">
        <v>42653</v>
      </c>
      <c r="I12" s="29">
        <v>506.75</v>
      </c>
      <c r="J12" t="s">
        <v>68</v>
      </c>
      <c r="K12" t="s">
        <v>110</v>
      </c>
      <c r="L12" s="80">
        <v>42653</v>
      </c>
      <c r="M12" s="29">
        <v>402</v>
      </c>
    </row>
    <row r="13" spans="2:13" ht="15">
      <c r="B13" t="s">
        <v>133</v>
      </c>
      <c r="C13" t="s">
        <v>134</v>
      </c>
      <c r="D13" s="80">
        <v>42653</v>
      </c>
      <c r="E13">
        <v>509.25</v>
      </c>
      <c r="F13" t="s">
        <v>123</v>
      </c>
      <c r="G13" t="s">
        <v>124</v>
      </c>
      <c r="H13" s="80">
        <v>42653</v>
      </c>
      <c r="I13" s="29">
        <v>509</v>
      </c>
      <c r="J13" t="s">
        <v>97</v>
      </c>
      <c r="K13" t="s">
        <v>111</v>
      </c>
      <c r="L13" s="80">
        <v>42653</v>
      </c>
      <c r="M13" s="29">
        <v>401</v>
      </c>
    </row>
    <row r="14" spans="2:13" ht="15">
      <c r="B14" t="s">
        <v>135</v>
      </c>
      <c r="C14" t="s">
        <v>136</v>
      </c>
      <c r="D14" s="80">
        <v>42653</v>
      </c>
      <c r="E14">
        <v>521.25</v>
      </c>
      <c r="F14" t="s">
        <v>137</v>
      </c>
      <c r="G14" t="s">
        <v>138</v>
      </c>
      <c r="H14" s="80">
        <v>42653</v>
      </c>
      <c r="I14">
        <v>517</v>
      </c>
      <c r="J14" t="s">
        <v>69</v>
      </c>
      <c r="K14" t="s">
        <v>112</v>
      </c>
      <c r="L14" s="80">
        <v>42653</v>
      </c>
      <c r="M14" s="29">
        <v>402.25</v>
      </c>
    </row>
    <row r="15" spans="2:13" ht="15">
      <c r="B15" t="s">
        <v>139</v>
      </c>
      <c r="C15" t="s">
        <v>140</v>
      </c>
      <c r="D15" s="80">
        <v>42653</v>
      </c>
      <c r="E15">
        <v>521.25</v>
      </c>
      <c r="F15" t="s">
        <v>141</v>
      </c>
      <c r="G15" t="s">
        <v>142</v>
      </c>
      <c r="H15" s="80">
        <v>42653</v>
      </c>
      <c r="I15">
        <v>517</v>
      </c>
      <c r="J15" t="s">
        <v>98</v>
      </c>
      <c r="K15" t="s">
        <v>113</v>
      </c>
      <c r="L15" s="80">
        <v>42653</v>
      </c>
      <c r="M15" s="29">
        <v>418</v>
      </c>
    </row>
    <row r="16" spans="2:13" ht="15">
      <c r="B16" t="s">
        <v>143</v>
      </c>
      <c r="C16" t="s">
        <v>144</v>
      </c>
      <c r="D16" s="80">
        <v>42653</v>
      </c>
      <c r="E16">
        <v>521.25</v>
      </c>
      <c r="F16" t="s">
        <v>145</v>
      </c>
      <c r="G16" t="s">
        <v>146</v>
      </c>
      <c r="H16" s="80">
        <v>42653</v>
      </c>
      <c r="I16">
        <v>517</v>
      </c>
      <c r="J16" t="s">
        <v>99</v>
      </c>
      <c r="K16" t="s">
        <v>114</v>
      </c>
      <c r="L16" s="80">
        <v>42653</v>
      </c>
      <c r="M16" s="29">
        <v>409.75</v>
      </c>
    </row>
    <row r="17" spans="2:9" ht="15">
      <c r="B17" s="62" t="s">
        <v>147</v>
      </c>
      <c r="C17" s="62" t="s">
        <v>148</v>
      </c>
      <c r="D17" s="80">
        <v>42653</v>
      </c>
      <c r="E17" s="62">
        <v>513.25</v>
      </c>
      <c r="F17" s="62" t="s">
        <v>149</v>
      </c>
      <c r="G17" s="62" t="s">
        <v>150</v>
      </c>
      <c r="H17" s="80">
        <v>42653</v>
      </c>
      <c r="I17" s="62">
        <v>517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10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2016-10-11T01:13:48Z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