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332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'TONELADA'!$A$1:$L$49</definedName>
  </definedNames>
  <calcPr fullCalcOnLoad="1"/>
</workbook>
</file>

<file path=xl/sharedStrings.xml><?xml version="1.0" encoding="utf-8"?>
<sst xmlns="http://schemas.openxmlformats.org/spreadsheetml/2006/main" count="260" uniqueCount="155">
  <si>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</si>
  <si>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</si>
  <si>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</si>
  <si>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</si>
  <si>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</si>
  <si>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</si>
  <si>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</si>
  <si>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</si>
  <si>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</si>
  <si>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</si>
  <si>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</si>
  <si>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</si>
  <si>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</si>
  <si>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</si>
  <si>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</si>
  <si>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</si>
  <si>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</si>
  <si>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</si>
  <si>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</si>
  <si>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</si>
  <si>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</si>
  <si>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</si>
  <si>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</si>
  <si>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</si>
  <si>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</si>
  <si>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</si>
  <si>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</si>
  <si>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</si>
  <si>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</si>
  <si>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</si>
  <si>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</si>
  <si>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</si>
  <si>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</si>
  <si>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</si>
  <si>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</si>
  <si>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</si>
  <si>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</si>
  <si>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</si>
  <si>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</si>
  <si>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</si>
  <si>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</si>
  <si>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</si>
  <si>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</si>
  <si>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</si>
  <si>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</si>
  <si>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</si>
  <si>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</si>
  <si>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</si>
  <si>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</si>
  <si>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</si>
  <si>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</si>
  <si>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</si>
  <si>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</si>
  <si>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</si>
  <si>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</si>
  <si>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</si>
  <si>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</si>
  <si>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</si>
  <si>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</si>
  <si>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</si>
  <si>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</si>
  <si>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</si>
  <si>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</si>
  <si>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</si>
  <si>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</si>
  <si>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</si>
  <si>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</si>
  <si>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</si>
  <si>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</si>
  <si>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</si>
  <si>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</si>
  <si>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</si>
  <si>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</si>
  <si>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</si>
  <si>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</si>
  <si>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</si>
  <si>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</si>
  <si>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</si>
  <si>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</si>
  <si>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</si>
  <si>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</si>
  <si>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</si>
  <si>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</si>
  <si>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</si>
  <si>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</si>
  <si>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</si>
  <si>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</si>
  <si>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</si>
  <si>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</si>
  <si>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</si>
  <si>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</si>
  <si>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</si>
  <si>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</si>
  <si>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</si>
  <si>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</si>
  <si>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</si>
  <si>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</si>
  <si>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</si>
  <si>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</si>
  <si>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</si>
  <si>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</si>
  <si>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</si>
  <si>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</si>
  <si>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</si>
  <si>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</si>
  <si>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</si>
  <si>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</si>
  <si>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Diciembre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</si>
  <si>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</si>
  <si>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</si>
  <si>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</si>
  <si>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</si>
  <si>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</si>
  <si>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</si>
  <si>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</si>
  <si>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</si>
  <si>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</si>
  <si>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</si>
  <si>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</si>
  <si>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</si>
  <si>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</si>
  <si>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</si>
  <si>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</si>
  <si>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</si>
  <si>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</si>
  <si>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</si>
  <si>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</si>
  <si>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</si>
  <si>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</si>
  <si>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</si>
  <si>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</si>
  <si>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</si>
  <si>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</si>
  <si>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</si>
  <si>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</si>
  <si>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</si>
  <si>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</si>
  <si>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</si>
  <si>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</si>
  <si>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</si>
  <si>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</si>
  <si>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</si>
  <si>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</si>
  <si>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</si>
  <si>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</si>
  <si>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</si>
  <si>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</si>
  <si>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</si>
  <si>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Martes</t>
  </si>
  <si>
    <t>Mayo</t>
  </si>
  <si>
    <t>Junio</t>
  </si>
  <si>
    <t>Julio</t>
  </si>
  <si>
    <t>junio</t>
  </si>
  <si>
    <t>julio</t>
  </si>
  <si>
    <t>agosto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</si>
</sst>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0">
      <selection activeCell="J18" sqref="J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Diciembre</v>
      </c>
      <c r="F8" s="4">
        <f>Datos!I20</f>
        <v>2016</v>
      </c>
      <c r="G8" s="4"/>
      <c r="H8" s="3"/>
      <c r="I8" s="3"/>
      <c r="J8" s="4" t="str">
        <f>Datos!D20</f>
        <v>Martes</v>
      </c>
      <c r="K8" s="4">
        <f>Datos!E20</f>
        <v>20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66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>
        <f>D22+'Primas HRW'!B6</f>
        <v>412.75</v>
      </c>
      <c r="F18" s="103" t="s">
        <v>110</v>
      </c>
      <c r="G18" s="107">
        <f>D22+'Primas HRW'!D6</f>
        <v>412.75</v>
      </c>
      <c r="H18" s="107">
        <f>D22+'Primas HRW'!E6</f>
        <v>412.75</v>
      </c>
      <c r="I18" s="108">
        <f>D22+'Primas HRW'!F6</f>
        <v>412.75</v>
      </c>
      <c r="J18" s="99"/>
      <c r="K18" s="27">
        <f>J22+'Primas maíz'!B5</f>
        <v>350.25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108</v>
      </c>
      <c r="B20" s="75"/>
      <c r="C20" s="110">
        <f>B22+'Primas SRW'!B7</f>
        <v>473.25</v>
      </c>
      <c r="D20" s="77"/>
      <c r="E20" s="111">
        <f>D22+'Primas HRW'!B8</f>
        <v>522.75</v>
      </c>
      <c r="F20" s="111"/>
      <c r="G20" s="111">
        <f>D22+'Primas HRW'!D8</f>
        <v>542.75</v>
      </c>
      <c r="H20" s="111">
        <f>D22+'Primas HRW'!E8</f>
        <v>512.75</v>
      </c>
      <c r="I20" s="112">
        <f>D22+'Primas HRW'!F8</f>
        <v>507.75</v>
      </c>
      <c r="J20" s="79"/>
      <c r="K20" s="75">
        <f>J22+'Primas maíz'!B7</f>
        <v>404.25</v>
      </c>
      <c r="L20"/>
      <c r="M20"/>
      <c r="N20"/>
      <c r="O20"/>
    </row>
    <row r="21" spans="1:15" ht="19.5" customHeight="1">
      <c r="A21" s="16" t="s">
        <v>109</v>
      </c>
      <c r="B21" s="75"/>
      <c r="C21" s="110">
        <f>B22+'Primas SRW'!B8</f>
        <v>473.25</v>
      </c>
      <c r="D21" s="77"/>
      <c r="E21" s="111">
        <f>D22+'Primas HRW'!B9</f>
        <v>517.75</v>
      </c>
      <c r="F21" s="76"/>
      <c r="G21" s="111">
        <f>D22+'Primas HRW'!D9</f>
        <v>537.75</v>
      </c>
      <c r="H21" s="111">
        <f>D22+'Primas HRW'!E9</f>
        <v>507.75</v>
      </c>
      <c r="I21" s="112">
        <f>D22+'Primas HRW'!F9</f>
        <v>502.75</v>
      </c>
      <c r="J21" s="79"/>
      <c r="K21" s="75">
        <f>J22+'Primas maíz'!B8</f>
        <v>402.25</v>
      </c>
      <c r="L21"/>
      <c r="M21"/>
      <c r="N21"/>
      <c r="O21"/>
    </row>
    <row r="22" spans="1:15" ht="19.5" customHeight="1">
      <c r="A22" s="16" t="s">
        <v>11</v>
      </c>
      <c r="B22" s="75">
        <f>Datos!E4</f>
        <v>403.25</v>
      </c>
      <c r="C22" s="110">
        <f>B22+'Primas SRW'!B9</f>
        <v>473.25</v>
      </c>
      <c r="D22" s="77">
        <f>Datos!I4</f>
        <v>412.75</v>
      </c>
      <c r="E22" s="111">
        <f>D22+'Primas HRW'!B10</f>
        <v>517.75</v>
      </c>
      <c r="F22" s="76"/>
      <c r="G22" s="111">
        <f>D22+'Primas HRW'!D10</f>
        <v>537.75</v>
      </c>
      <c r="H22" s="111">
        <f>D22+'Primas HRW'!E10</f>
        <v>507.75</v>
      </c>
      <c r="I22" s="112">
        <f>D22+'Primas HRW'!F10</f>
        <v>502.75</v>
      </c>
      <c r="J22" s="79">
        <f>Datos!M4</f>
        <v>350.25</v>
      </c>
      <c r="K22" s="75">
        <f>J22+'Primas maíz'!B9</f>
        <v>402.25</v>
      </c>
      <c r="L22"/>
      <c r="M22"/>
      <c r="N22"/>
      <c r="O22"/>
    </row>
    <row r="23" spans="1:15" ht="19.5" customHeight="1">
      <c r="A23" s="16" t="s">
        <v>143</v>
      </c>
      <c r="B23" s="75"/>
      <c r="C23" s="110">
        <f>B24+'Primas SRW'!B10</f>
        <v>481</v>
      </c>
      <c r="D23" s="77"/>
      <c r="E23" s="111">
        <f>D24+'Primas HRW'!B11</f>
        <v>519.5</v>
      </c>
      <c r="F23" s="76"/>
      <c r="G23" s="111">
        <f>D24+'Primas HRW'!D11</f>
        <v>539.5</v>
      </c>
      <c r="H23" s="111">
        <f>D24+'Primas HRW'!E11</f>
        <v>509.5</v>
      </c>
      <c r="I23" s="112">
        <f>D24+'Primas HRW'!F11</f>
        <v>504.5</v>
      </c>
      <c r="J23" s="79"/>
      <c r="K23" s="75">
        <f>J24+'Primas maíz'!B10</f>
        <v>402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416</v>
      </c>
      <c r="C24" s="76"/>
      <c r="D24" s="77">
        <f>Datos!I5</f>
        <v>424.5</v>
      </c>
      <c r="E24" s="76"/>
      <c r="F24" s="76"/>
      <c r="G24" s="76"/>
      <c r="H24" s="76"/>
      <c r="I24" s="78"/>
      <c r="J24" s="79">
        <f>Datos!M5</f>
        <v>357</v>
      </c>
      <c r="K24" s="75">
        <f>J24+'Primas maíz'!B11</f>
        <v>402</v>
      </c>
      <c r="L24"/>
      <c r="M24"/>
      <c r="N24"/>
      <c r="O24"/>
    </row>
    <row r="25" spans="1:15" ht="19.5" customHeight="1">
      <c r="A25" s="16" t="s">
        <v>144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Datos!E6</f>
        <v>430.5</v>
      </c>
      <c r="C26" s="23"/>
      <c r="D26" s="77">
        <f>Datos!I6</f>
        <v>436.5</v>
      </c>
      <c r="E26" s="23"/>
      <c r="F26" s="23"/>
      <c r="G26" s="23"/>
      <c r="H26" s="23"/>
      <c r="I26" s="26"/>
      <c r="J26" s="28">
        <f>Datos!M6</f>
        <v>364.5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Datos!E7</f>
        <v>444.5</v>
      </c>
      <c r="C27" s="23"/>
      <c r="D27" s="77">
        <f>Datos!I7</f>
        <v>450.25</v>
      </c>
      <c r="E27" s="23"/>
      <c r="F27" s="23"/>
      <c r="G27" s="23"/>
      <c r="H27" s="23"/>
      <c r="I27" s="26"/>
      <c r="J27" s="28">
        <f>Datos!M7</f>
        <v>372.25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461.5</v>
      </c>
      <c r="C28" s="23"/>
      <c r="D28" s="77">
        <f>Datos!I8</f>
        <v>468.25</v>
      </c>
      <c r="E28" s="23"/>
      <c r="F28" s="23"/>
      <c r="G28" s="23"/>
      <c r="H28" s="23"/>
      <c r="I28" s="26"/>
      <c r="J28" s="28">
        <f>Datos!M8</f>
        <v>381.75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473.25</v>
      </c>
      <c r="C30" s="76"/>
      <c r="D30" s="77">
        <f>Datos!I9</f>
        <v>480.25</v>
      </c>
      <c r="E30" s="76"/>
      <c r="F30" s="76"/>
      <c r="G30" s="76"/>
      <c r="H30" s="76"/>
      <c r="I30" s="78"/>
      <c r="J30" s="28">
        <f>Datos!M9</f>
        <v>390.5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479.5</v>
      </c>
      <c r="C31" s="23"/>
      <c r="D31" s="77">
        <f>Datos!I10</f>
        <v>489</v>
      </c>
      <c r="E31" s="23"/>
      <c r="F31" s="23"/>
      <c r="G31" s="23"/>
      <c r="H31" s="23"/>
      <c r="I31" s="26"/>
      <c r="J31" s="28">
        <f>Datos!M10</f>
        <v>396.25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482</v>
      </c>
      <c r="C32" s="76"/>
      <c r="D32" s="77">
        <f>Datos!I11</f>
        <v>492.25</v>
      </c>
      <c r="E32" s="76"/>
      <c r="F32" s="76"/>
      <c r="G32" s="76"/>
      <c r="H32" s="76"/>
      <c r="I32" s="78"/>
      <c r="J32" s="28">
        <f>Datos!M11</f>
        <v>400.5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494.5</v>
      </c>
      <c r="C33" s="76"/>
      <c r="D33" s="77">
        <f>Datos!I12</f>
        <v>504.5</v>
      </c>
      <c r="E33" s="76"/>
      <c r="F33" s="76"/>
      <c r="G33" s="76"/>
      <c r="H33" s="76"/>
      <c r="I33" s="78"/>
      <c r="J33" s="28">
        <f>Datos!M12</f>
        <v>396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494.5</v>
      </c>
      <c r="C34" s="23"/>
      <c r="D34" s="24">
        <f>Datos!I13</f>
        <v>518.5</v>
      </c>
      <c r="E34" s="23"/>
      <c r="F34" s="23"/>
      <c r="G34" s="23"/>
      <c r="H34" s="23"/>
      <c r="I34" s="26"/>
      <c r="J34" s="28">
        <f>Datos!M13</f>
        <v>398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522.5</v>
      </c>
      <c r="C36" s="23"/>
      <c r="D36" s="24">
        <f>Datos!I14</f>
        <v>532.75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530.75</v>
      </c>
      <c r="C37" s="23"/>
      <c r="D37" s="24">
        <f>Datos!I15</f>
        <v>532.75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514.75</v>
      </c>
      <c r="C38" s="23"/>
      <c r="D38" s="24">
        <f>Datos!I16</f>
        <v>532.75</v>
      </c>
      <c r="E38" s="25"/>
      <c r="F38" s="25"/>
      <c r="G38" s="25"/>
      <c r="H38" s="25"/>
      <c r="I38" s="23"/>
      <c r="J38" s="24">
        <f>Datos!M14</f>
        <v>416.25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Datos!M15</f>
        <v>406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HRW'!B17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HRW'!B18</f>
        <v>-10</v>
      </c>
      <c r="I49" s="40"/>
    </row>
    <row r="50" spans="5:9" ht="15">
      <c r="E50" s="41">
        <v>0.125</v>
      </c>
      <c r="F50" s="41"/>
      <c r="G50" s="41"/>
      <c r="H50" s="40">
        <f>'Primas HRW'!B19</f>
        <v>20</v>
      </c>
      <c r="I50" s="40"/>
    </row>
    <row r="51" spans="5:9" ht="15">
      <c r="E51" s="39">
        <v>0.13</v>
      </c>
      <c r="F51" s="39"/>
      <c r="G51" s="39"/>
      <c r="H51" s="40" t="str">
        <f>'Primas HRW'!B20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29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Diciembre</v>
      </c>
      <c r="F7" s="3">
        <f>Datos!I20</f>
        <v>2016</v>
      </c>
      <c r="G7" s="3"/>
      <c r="H7" s="3"/>
      <c r="I7" s="3"/>
      <c r="J7" s="4" t="str">
        <f>Datos!D20</f>
        <v>Martes</v>
      </c>
      <c r="K7" s="3">
        <f>Datos!E20</f>
        <v>20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65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64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/>
      <c r="C16" s="71"/>
      <c r="D16" s="90">
        <f>IF(BUSHEL!D18&gt;0,BUSHEL!D18*TONELADA!$B$41,"")</f>
      </c>
      <c r="E16" s="73"/>
      <c r="F16" s="73"/>
      <c r="G16" s="73"/>
      <c r="H16" s="73"/>
      <c r="I16" s="74"/>
      <c r="J16" s="72"/>
      <c r="K16" s="71"/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108</v>
      </c>
      <c r="B18" s="66"/>
      <c r="C18" s="89">
        <f>BUSHEL!C20*TONELADA!$B$41</f>
        <v>173.89097999999998</v>
      </c>
      <c r="D18" s="114"/>
      <c r="E18" s="91">
        <f>BUSHEL!E20*TONELADA!$B$41</f>
        <v>192.07926</v>
      </c>
      <c r="F18" s="91" t="s">
        <v>110</v>
      </c>
      <c r="G18" s="91">
        <f>BUSHEL!G20*TONELADA!$B$41</f>
        <v>199.42806</v>
      </c>
      <c r="H18" s="91">
        <f>BUSHEL!H20*TONELADA!$B$41</f>
        <v>188.40485999999999</v>
      </c>
      <c r="I18" s="92">
        <f>BUSHEL!I20*TONELADA!$B$41</f>
        <v>186.56766</v>
      </c>
      <c r="J18" s="68"/>
      <c r="K18" s="89">
        <f>BUSHEL!K20*TONELADA!$E$41</f>
        <v>159.14514</v>
      </c>
    </row>
    <row r="19" spans="1:11" ht="19.5" customHeight="1">
      <c r="A19" s="81" t="s">
        <v>109</v>
      </c>
      <c r="B19" s="82"/>
      <c r="C19" s="83">
        <f>BUSHEL!C21*TONELADA!$B$41</f>
        <v>173.89097999999998</v>
      </c>
      <c r="D19" s="84"/>
      <c r="E19" s="73">
        <f>BUSHEL!E21*TONELADA!$B$41</f>
        <v>190.24205999999998</v>
      </c>
      <c r="F19" s="73"/>
      <c r="G19" s="73">
        <f>BUSHEL!G21*TONELADA!$B$41</f>
        <v>197.59086</v>
      </c>
      <c r="H19" s="73">
        <f>BUSHEL!H21*TONELADA!$B$41</f>
        <v>186.56766</v>
      </c>
      <c r="I19" s="74">
        <f>BUSHEL!I21*TONELADA!$B$41</f>
        <v>184.73046</v>
      </c>
      <c r="J19" s="86"/>
      <c r="K19" s="71">
        <f>BUSHEL!K21*TONELADA!$E$41</f>
        <v>158.35778</v>
      </c>
    </row>
    <row r="20" spans="1:11" ht="19.5" customHeight="1">
      <c r="A20" s="115" t="s">
        <v>11</v>
      </c>
      <c r="B20" s="89">
        <f>BUSHEL!B22*TONELADA!$B$41</f>
        <v>148.17018</v>
      </c>
      <c r="C20" s="89">
        <f>BUSHEL!C22*TONELADA!$B$41</f>
        <v>173.89097999999998</v>
      </c>
      <c r="D20" s="114">
        <f>IF(BUSHEL!D22&gt;0,BUSHEL!D22*TONELADA!$B$41,"")</f>
        <v>151.66085999999999</v>
      </c>
      <c r="E20" s="91">
        <f>BUSHEL!E22*TONELADA!$B$41</f>
        <v>190.24205999999998</v>
      </c>
      <c r="F20" s="91"/>
      <c r="G20" s="91">
        <f>BUSHEL!G22*TONELADA!$B$41</f>
        <v>197.59086</v>
      </c>
      <c r="H20" s="91">
        <f>BUSHEL!H22*TONELADA!$B$41</f>
        <v>186.56766</v>
      </c>
      <c r="I20" s="92">
        <f>BUSHEL!I22*TONELADA!$B$41</f>
        <v>184.73046</v>
      </c>
      <c r="J20" s="116">
        <f>BUSHEL!J22*$E$41</f>
        <v>137.88642</v>
      </c>
      <c r="K20" s="89">
        <f>BUSHEL!K22*TONELADA!$E$41</f>
        <v>158.35778</v>
      </c>
    </row>
    <row r="21" spans="1:11" ht="19.5" customHeight="1">
      <c r="A21" s="81"/>
      <c r="B21" s="82"/>
      <c r="C21" s="83">
        <f>BUSHEL!C23*TONELADA!$B$41</f>
        <v>176.73864</v>
      </c>
      <c r="D21" s="84"/>
      <c r="E21" s="73">
        <f>BUSHEL!E23*TONELADA!$B$41</f>
        <v>190.88508</v>
      </c>
      <c r="F21" s="73"/>
      <c r="G21" s="73">
        <f>BUSHEL!G23*TONELADA!$B$41</f>
        <v>198.23388</v>
      </c>
      <c r="H21" s="73">
        <f>BUSHEL!H23*TONELADA!$B$41</f>
        <v>187.21068</v>
      </c>
      <c r="I21" s="74">
        <f>BUSHEL!I23*TONELADA!$B$41</f>
        <v>185.37348</v>
      </c>
      <c r="J21" s="86"/>
      <c r="K21" s="71">
        <f>BUSHEL!K23*TONELADA!$E$41</f>
        <v>158.25936</v>
      </c>
    </row>
    <row r="22" spans="1:11" ht="19.5" customHeight="1">
      <c r="A22" s="115" t="s">
        <v>12</v>
      </c>
      <c r="B22" s="89">
        <f>BUSHEL!B24*TONELADA!$B$41</f>
        <v>152.85504</v>
      </c>
      <c r="C22" s="113"/>
      <c r="D22" s="114">
        <f>IF(BUSHEL!D24&gt;0,BUSHEL!D24*TONELADA!$B$41,"")</f>
        <v>155.97827999999998</v>
      </c>
      <c r="E22" s="113"/>
      <c r="F22" s="113"/>
      <c r="G22" s="113"/>
      <c r="H22" s="113"/>
      <c r="I22" s="117"/>
      <c r="J22" s="116">
        <f>BUSHEL!J24*$E$41</f>
        <v>140.54376</v>
      </c>
      <c r="K22" s="89">
        <f>BUSHEL!K24*TONELADA!$E$41</f>
        <v>158.25936</v>
      </c>
    </row>
    <row r="23" spans="1:11" ht="19.5" customHeight="1">
      <c r="A23" s="81" t="s">
        <v>13</v>
      </c>
      <c r="B23" s="82">
        <f>BUSHEL!B26*TONELADA!$B$41</f>
        <v>158.18292</v>
      </c>
      <c r="C23" s="83"/>
      <c r="D23" s="84">
        <f>IF(BUSHEL!D26&gt;0,BUSHEL!D26*TONELADA!$B$41,"")</f>
        <v>160.38756</v>
      </c>
      <c r="E23" s="83"/>
      <c r="F23" s="83"/>
      <c r="G23" s="83"/>
      <c r="H23" s="83"/>
      <c r="I23" s="85"/>
      <c r="J23" s="86">
        <f>BUSHEL!J26*$E$41</f>
        <v>143.49635999999998</v>
      </c>
      <c r="K23" s="82"/>
    </row>
    <row r="24" spans="1:11" ht="19.5" customHeight="1">
      <c r="A24" s="115" t="s">
        <v>14</v>
      </c>
      <c r="B24" s="89">
        <f>BUSHEL!B27*TONELADA!$B$41</f>
        <v>163.32708</v>
      </c>
      <c r="C24" s="113"/>
      <c r="D24" s="114">
        <f>IF(BUSHEL!D27&gt;0,BUSHEL!D27*TONELADA!$B$41,"")</f>
        <v>165.43985999999998</v>
      </c>
      <c r="E24" s="113"/>
      <c r="F24" s="113"/>
      <c r="G24" s="113"/>
      <c r="H24" s="113"/>
      <c r="I24" s="117"/>
      <c r="J24" s="116">
        <f>BUSHEL!J27*$E$41</f>
        <v>146.54738</v>
      </c>
      <c r="K24" s="89"/>
    </row>
    <row r="25" spans="1:11" ht="19.5" customHeight="1">
      <c r="A25" s="81" t="s">
        <v>15</v>
      </c>
      <c r="B25" s="82">
        <f>BUSHEL!B28*TONELADA!$B$41</f>
        <v>169.57356</v>
      </c>
      <c r="C25" s="83"/>
      <c r="D25" s="84">
        <f>IF(BUSHEL!D28&gt;0,BUSHEL!D28*TONELADA!$B$41,"")</f>
        <v>172.05378</v>
      </c>
      <c r="E25" s="83"/>
      <c r="F25" s="83"/>
      <c r="G25" s="83"/>
      <c r="H25" s="83"/>
      <c r="I25" s="85"/>
      <c r="J25" s="86">
        <f>BUSHEL!J28*$E$41</f>
        <v>150.28734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173.89097999999998</v>
      </c>
      <c r="C27" s="67"/>
      <c r="D27" s="87">
        <f>IF(BUSHEL!D30&gt;0,BUSHEL!D30*TONELADA!$B$41,"")</f>
        <v>176.46305999999998</v>
      </c>
      <c r="E27" s="67"/>
      <c r="F27" s="67"/>
      <c r="G27" s="67"/>
      <c r="H27" s="67"/>
      <c r="I27" s="88"/>
      <c r="J27" s="68">
        <f>BUSHEL!J30*$E$41</f>
        <v>153.73203999999998</v>
      </c>
      <c r="K27" s="66"/>
    </row>
    <row r="28" spans="1:11" ht="19.5" customHeight="1">
      <c r="A28" s="81" t="s">
        <v>12</v>
      </c>
      <c r="B28" s="82">
        <f>BUSHEL!B31*TONELADA!$B$41</f>
        <v>176.18748</v>
      </c>
      <c r="C28" s="83"/>
      <c r="D28" s="84">
        <f>IF(BUSHEL!D31&gt;0,BUSHEL!D31*TONELADA!$B$41,"")</f>
        <v>179.67816</v>
      </c>
      <c r="E28" s="83"/>
      <c r="F28" s="83"/>
      <c r="G28" s="83"/>
      <c r="H28" s="83"/>
      <c r="I28" s="85"/>
      <c r="J28" s="86">
        <f>BUSHEL!J31*$E$41</f>
        <v>155.9957</v>
      </c>
      <c r="K28" s="82"/>
    </row>
    <row r="29" spans="1:11" ht="19.5" customHeight="1">
      <c r="A29" s="65" t="s">
        <v>13</v>
      </c>
      <c r="B29" s="66">
        <f>BUSHEL!B32*TONELADA!$B$41</f>
        <v>177.10608</v>
      </c>
      <c r="C29" s="67"/>
      <c r="D29" s="87">
        <f>IF(BUSHEL!D32&gt;0,BUSHEL!D32*TONELADA!$B$41,"")</f>
        <v>180.87234</v>
      </c>
      <c r="E29" s="67"/>
      <c r="F29" s="67"/>
      <c r="G29" s="67"/>
      <c r="H29" s="67"/>
      <c r="I29" s="88"/>
      <c r="J29" s="68">
        <f>BUSHEL!J32*$E$41</f>
        <v>157.66884</v>
      </c>
      <c r="K29" s="66"/>
    </row>
    <row r="30" spans="1:11" ht="19.5" customHeight="1">
      <c r="A30" s="81" t="s">
        <v>14</v>
      </c>
      <c r="B30" s="82">
        <f>BUSHEL!B33*TONELADA!$B$41</f>
        <v>181.69907999999998</v>
      </c>
      <c r="C30" s="83"/>
      <c r="D30" s="84">
        <f>IF(BUSHEL!D33&gt;0,BUSHEL!D33*TONELADA!$B$41,"")</f>
        <v>185.37348</v>
      </c>
      <c r="E30" s="83"/>
      <c r="F30" s="83"/>
      <c r="G30" s="83"/>
      <c r="H30" s="83"/>
      <c r="I30" s="83"/>
      <c r="J30" s="84">
        <f>BUSHEL!J33*$E$41</f>
        <v>155.89728</v>
      </c>
      <c r="K30" s="82"/>
    </row>
    <row r="31" spans="1:11" ht="19.5" customHeight="1">
      <c r="A31" s="65" t="s">
        <v>15</v>
      </c>
      <c r="B31" s="66">
        <f>BUSHEL!B34*TONELADA!$B$41</f>
        <v>181.69907999999998</v>
      </c>
      <c r="C31" s="67"/>
      <c r="D31" s="87">
        <f>IF(BUSHEL!D34&gt;0,BUSHEL!D34*TONELADA!$B$41,"")</f>
        <v>190.51764</v>
      </c>
      <c r="E31" s="67"/>
      <c r="F31" s="67"/>
      <c r="G31" s="67"/>
      <c r="H31" s="67"/>
      <c r="I31" s="67"/>
      <c r="J31" s="87">
        <f>BUSHEL!J34*$E$41</f>
        <v>156.68464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191.9874</v>
      </c>
      <c r="C33" s="23"/>
      <c r="D33" s="84">
        <f>IF(BUSHEL!D36&gt;0,BUSHEL!D36*TONELADA!$B$41,"")</f>
        <v>195.75366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195.01878</v>
      </c>
      <c r="C34" s="67"/>
      <c r="D34" s="87">
        <f>IF(BUSHEL!D37&gt;0,BUSHEL!D37*TONELADA!$B$41,"")</f>
        <v>195.75366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189.13974</v>
      </c>
      <c r="C35" s="23"/>
      <c r="D35" s="84">
        <f>IF(BUSHEL!D38&gt;0,BUSHEL!D38*TONELADA!$B$41,"")</f>
        <v>195.75366</v>
      </c>
      <c r="E35" s="25"/>
      <c r="F35" s="25"/>
      <c r="G35" s="25"/>
      <c r="H35" s="25"/>
      <c r="I35" s="23"/>
      <c r="J35" s="84">
        <f>BUSHEL!J38*$E$41</f>
        <v>163.86929999999998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159.83408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HRW'!B17*B41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HRW'!B18*B41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HRW'!B19*B41</f>
        <v>7.3488</v>
      </c>
      <c r="I47" s="40"/>
      <c r="J47" s="38"/>
    </row>
    <row r="48" spans="5:10" ht="15">
      <c r="E48" s="39">
        <v>0.13</v>
      </c>
      <c r="F48" s="39"/>
      <c r="G48" s="39"/>
      <c r="H48" s="40" t="s">
        <v>147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4">
      <selection activeCell="A6" sqref="A6:C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48" t="s">
        <v>107</v>
      </c>
      <c r="B5" s="49"/>
      <c r="C5" s="49"/>
    </row>
    <row r="6" spans="1:3" ht="15.75">
      <c r="A6" s="128">
        <v>2017</v>
      </c>
      <c r="B6" s="129"/>
      <c r="C6" s="130"/>
    </row>
    <row r="7" spans="1:3" ht="15">
      <c r="A7" s="48" t="s">
        <v>119</v>
      </c>
      <c r="B7" s="49">
        <v>70</v>
      </c>
      <c r="C7" s="49" t="s">
        <v>118</v>
      </c>
    </row>
    <row r="8" spans="1:3" ht="15">
      <c r="A8" s="51" t="s">
        <v>117</v>
      </c>
      <c r="B8" s="42">
        <v>70</v>
      </c>
      <c r="C8" s="42" t="s">
        <v>118</v>
      </c>
    </row>
    <row r="9" spans="1:3" ht="15">
      <c r="A9" s="48" t="s">
        <v>140</v>
      </c>
      <c r="B9" s="49">
        <v>70</v>
      </c>
      <c r="C9" s="49" t="s">
        <v>118</v>
      </c>
    </row>
    <row r="10" spans="1:3" ht="15">
      <c r="A10" s="51" t="s">
        <v>141</v>
      </c>
      <c r="B10" s="42">
        <v>65</v>
      </c>
      <c r="C10" s="42" t="s">
        <v>142</v>
      </c>
    </row>
    <row r="11" spans="1:3" ht="15">
      <c r="A11" s="48" t="s">
        <v>149</v>
      </c>
      <c r="B11" s="49"/>
      <c r="C11" s="49"/>
    </row>
    <row r="12" spans="1:3" ht="15">
      <c r="A12" s="51" t="s">
        <v>150</v>
      </c>
      <c r="B12" s="42"/>
      <c r="C12" s="42"/>
    </row>
    <row r="13" spans="1:3" ht="15">
      <c r="A13" s="48" t="s">
        <v>151</v>
      </c>
      <c r="B13" s="49"/>
      <c r="C13" s="49"/>
    </row>
    <row r="14" spans="1:3" ht="15">
      <c r="A14" s="97"/>
      <c r="B14" s="98"/>
      <c r="C14" s="98"/>
    </row>
    <row r="15" ht="15">
      <c r="A15" t="s">
        <v>27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</sheetData>
  <sheetProtection selectLockedCells="1" selectUnlockedCells="1"/>
  <mergeCells count="2">
    <mergeCell ref="A4:C4"/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A7" sqref="A7:G7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0"/>
      <c r="B2" s="132" t="s">
        <v>0</v>
      </c>
      <c r="C2" s="132"/>
      <c r="D2" s="132"/>
      <c r="E2" s="132"/>
      <c r="F2" s="132"/>
    </row>
    <row r="3" spans="1:6" ht="15.75">
      <c r="A3" s="50"/>
      <c r="B3" s="132" t="s">
        <v>32</v>
      </c>
      <c r="C3" s="132"/>
      <c r="D3" s="132"/>
      <c r="E3" s="132"/>
      <c r="F3" s="132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3">
        <v>2016</v>
      </c>
      <c r="B5" s="134"/>
      <c r="C5" s="134"/>
      <c r="D5" s="134"/>
      <c r="E5" s="134"/>
      <c r="F5" s="134"/>
      <c r="G5" s="135"/>
    </row>
    <row r="6" spans="1:7" ht="15">
      <c r="A6" s="48" t="s">
        <v>107</v>
      </c>
      <c r="B6" s="52"/>
      <c r="C6" s="52"/>
      <c r="D6" s="52"/>
      <c r="E6" s="49"/>
      <c r="F6" s="49"/>
      <c r="G6" s="52"/>
    </row>
    <row r="7" spans="1:7" ht="15.75">
      <c r="A7" s="133">
        <v>2017</v>
      </c>
      <c r="B7" s="134"/>
      <c r="C7" s="134"/>
      <c r="D7" s="134"/>
      <c r="E7" s="134"/>
      <c r="F7" s="134"/>
      <c r="G7" s="135"/>
    </row>
    <row r="8" spans="1:7" ht="15">
      <c r="A8" s="48" t="s">
        <v>116</v>
      </c>
      <c r="B8" s="52">
        <v>110</v>
      </c>
      <c r="C8" s="52" t="s">
        <v>110</v>
      </c>
      <c r="D8" s="52">
        <f>B8+B19</f>
        <v>130</v>
      </c>
      <c r="E8" s="49">
        <f>B8+B18</f>
        <v>100</v>
      </c>
      <c r="F8" s="49">
        <f>B8+B17</f>
        <v>95</v>
      </c>
      <c r="G8" s="52" t="s">
        <v>118</v>
      </c>
    </row>
    <row r="9" spans="1:7" ht="15">
      <c r="A9" s="50" t="s">
        <v>138</v>
      </c>
      <c r="B9" s="42">
        <v>105</v>
      </c>
      <c r="C9" s="42" t="s">
        <v>110</v>
      </c>
      <c r="D9" s="42">
        <f>B9+B19</f>
        <v>125</v>
      </c>
      <c r="E9" s="56">
        <f>B9+B18</f>
        <v>95</v>
      </c>
      <c r="F9" s="42">
        <f>B9+B17</f>
        <v>90</v>
      </c>
      <c r="G9" s="42" t="s">
        <v>118</v>
      </c>
    </row>
    <row r="10" spans="1:7" ht="15">
      <c r="A10" s="48" t="s">
        <v>139</v>
      </c>
      <c r="B10" s="52">
        <v>105</v>
      </c>
      <c r="C10" s="52" t="s">
        <v>110</v>
      </c>
      <c r="D10" s="52">
        <f>B10+B19</f>
        <v>125</v>
      </c>
      <c r="E10" s="49">
        <f>B10+B18</f>
        <v>95</v>
      </c>
      <c r="F10" s="49">
        <f>B10+B17</f>
        <v>90</v>
      </c>
      <c r="G10" s="52" t="s">
        <v>118</v>
      </c>
    </row>
    <row r="11" spans="1:7" ht="15">
      <c r="A11" s="50" t="s">
        <v>145</v>
      </c>
      <c r="B11" s="42">
        <v>95</v>
      </c>
      <c r="C11" s="42" t="s">
        <v>110</v>
      </c>
      <c r="D11" s="42">
        <f>B11+B19</f>
        <v>115</v>
      </c>
      <c r="E11" s="56">
        <f>B11+B18</f>
        <v>85</v>
      </c>
      <c r="F11" s="42">
        <f>B11+B17</f>
        <v>80</v>
      </c>
      <c r="G11" s="42" t="s">
        <v>118</v>
      </c>
    </row>
    <row r="12" spans="1:7" ht="15">
      <c r="A12" s="48" t="s">
        <v>146</v>
      </c>
      <c r="B12" s="52"/>
      <c r="C12" s="52"/>
      <c r="D12" s="52"/>
      <c r="E12" s="49"/>
      <c r="F12" s="49"/>
      <c r="G12" s="52"/>
    </row>
    <row r="13" spans="1:7" ht="15">
      <c r="A13" s="50" t="s">
        <v>152</v>
      </c>
      <c r="B13" s="42"/>
      <c r="C13" s="42"/>
      <c r="D13" s="42"/>
      <c r="E13" s="56"/>
      <c r="F13" s="42"/>
      <c r="G13" s="42"/>
    </row>
    <row r="14" spans="1:7" ht="15">
      <c r="A14" s="48" t="s">
        <v>153</v>
      </c>
      <c r="B14" s="52"/>
      <c r="C14" s="52"/>
      <c r="D14" s="52"/>
      <c r="E14" s="49"/>
      <c r="F14" s="49"/>
      <c r="G14" s="52"/>
    </row>
    <row r="16" spans="1:6" ht="15">
      <c r="A16" t="s">
        <v>34</v>
      </c>
      <c r="F16" t="s">
        <v>27</v>
      </c>
    </row>
    <row r="17" spans="1:6" ht="15">
      <c r="A17" s="57">
        <v>0.11</v>
      </c>
      <c r="B17">
        <v>-15</v>
      </c>
      <c r="F17" t="s">
        <v>28</v>
      </c>
    </row>
    <row r="18" spans="1:6" ht="15">
      <c r="A18" s="58">
        <v>0.115</v>
      </c>
      <c r="B18" s="69">
        <v>-10</v>
      </c>
      <c r="C18" s="69"/>
      <c r="D18" s="69"/>
      <c r="F18" t="s">
        <v>29</v>
      </c>
    </row>
    <row r="19" spans="1:6" ht="15">
      <c r="A19" s="59">
        <v>0.125</v>
      </c>
      <c r="B19" s="60">
        <v>20</v>
      </c>
      <c r="C19" s="60"/>
      <c r="D19" s="60"/>
      <c r="F19" t="s">
        <v>30</v>
      </c>
    </row>
    <row r="20" spans="1:6" ht="15">
      <c r="A20" s="57">
        <v>0.13</v>
      </c>
      <c r="B20" s="61" t="s">
        <v>110</v>
      </c>
      <c r="C20" s="61"/>
      <c r="D20" s="61"/>
      <c r="F20" t="s">
        <v>31</v>
      </c>
    </row>
    <row r="22" ht="15">
      <c r="A22" t="s">
        <v>27</v>
      </c>
    </row>
    <row r="23" ht="15">
      <c r="A23" t="s">
        <v>28</v>
      </c>
    </row>
    <row r="24" ht="15">
      <c r="A24" t="s">
        <v>29</v>
      </c>
    </row>
    <row r="25" ht="15">
      <c r="A25" t="s">
        <v>30</v>
      </c>
    </row>
    <row r="26" ht="15">
      <c r="A26" t="s">
        <v>31</v>
      </c>
    </row>
  </sheetData>
  <sheetProtection selectLockedCells="1" selectUnlockedCells="1"/>
  <mergeCells count="5">
    <mergeCell ref="B1:F1"/>
    <mergeCell ref="B2:F2"/>
    <mergeCell ref="B3:F3"/>
    <mergeCell ref="A5:G5"/>
    <mergeCell ref="A7:G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A9" sqref="A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48" t="s">
        <v>107</v>
      </c>
      <c r="B5" s="49"/>
      <c r="C5" s="49"/>
    </row>
    <row r="6" spans="1:3" ht="15.75">
      <c r="A6" s="125">
        <v>2017</v>
      </c>
      <c r="B6" s="126"/>
      <c r="C6" s="127"/>
    </row>
    <row r="7" spans="1:3" ht="15">
      <c r="A7" s="50" t="s">
        <v>116</v>
      </c>
      <c r="B7" s="42">
        <v>54</v>
      </c>
      <c r="C7" s="42" t="s">
        <v>118</v>
      </c>
    </row>
    <row r="8" spans="1:3" ht="15">
      <c r="A8" s="48" t="s">
        <v>117</v>
      </c>
      <c r="B8" s="49">
        <v>52</v>
      </c>
      <c r="C8" s="49" t="s">
        <v>118</v>
      </c>
    </row>
    <row r="9" spans="1:3" ht="15">
      <c r="A9" s="50" t="s">
        <v>139</v>
      </c>
      <c r="B9" s="42">
        <v>52</v>
      </c>
      <c r="C9" s="42" t="s">
        <v>118</v>
      </c>
    </row>
    <row r="10" spans="1:3" ht="15">
      <c r="A10" s="48" t="s">
        <v>141</v>
      </c>
      <c r="B10" s="49">
        <v>45</v>
      </c>
      <c r="C10" s="49" t="s">
        <v>142</v>
      </c>
    </row>
    <row r="11" spans="1:3" ht="15">
      <c r="A11" s="50" t="s">
        <v>146</v>
      </c>
      <c r="B11" s="42">
        <v>45</v>
      </c>
      <c r="C11" s="42" t="s">
        <v>142</v>
      </c>
    </row>
    <row r="12" spans="1:3" ht="15">
      <c r="A12" s="48" t="s">
        <v>152</v>
      </c>
      <c r="B12" s="49"/>
      <c r="C12" s="49"/>
    </row>
    <row r="13" spans="1:3" ht="15">
      <c r="A13" s="50" t="s">
        <v>153</v>
      </c>
      <c r="B13" s="42"/>
      <c r="C13" s="42"/>
    </row>
    <row r="14" spans="1:3" ht="15">
      <c r="A14" s="48" t="s">
        <v>154</v>
      </c>
      <c r="B14" s="49"/>
      <c r="C14" s="49"/>
    </row>
    <row r="16" ht="15">
      <c r="A16" t="s">
        <v>27</v>
      </c>
    </row>
    <row r="17" ht="15">
      <c r="A17" t="s">
        <v>28</v>
      </c>
    </row>
    <row r="18" ht="15">
      <c r="A18" t="s">
        <v>29</v>
      </c>
    </row>
    <row r="19" ht="15">
      <c r="A19" t="s">
        <v>30</v>
      </c>
    </row>
    <row r="20" ht="15">
      <c r="A20" t="s">
        <v>31</v>
      </c>
    </row>
  </sheetData>
  <sheetProtection selectLockedCells="1" selectUnlockedCells="1"/>
  <mergeCells count="2">
    <mergeCell ref="A4:C4"/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8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113</v>
      </c>
      <c r="C3" t="s">
        <v>41</v>
      </c>
      <c r="D3" t="s">
        <v>114</v>
      </c>
      <c r="E3" t="s">
        <v>115</v>
      </c>
      <c r="F3" t="s">
        <v>113</v>
      </c>
      <c r="G3" t="s">
        <v>41</v>
      </c>
      <c r="H3" t="s">
        <v>114</v>
      </c>
      <c r="I3" t="s">
        <v>115</v>
      </c>
      <c r="J3" t="s">
        <v>113</v>
      </c>
      <c r="K3" t="s">
        <v>41</v>
      </c>
      <c r="L3" t="s">
        <v>114</v>
      </c>
      <c r="M3" t="s">
        <v>115</v>
      </c>
    </row>
    <row r="4" spans="2:13" ht="15">
      <c r="B4" t="s">
        <v>47</v>
      </c>
      <c r="C4" t="s">
        <v>48</v>
      </c>
      <c r="D4" s="80">
        <v>42724</v>
      </c>
      <c r="E4" s="29">
        <v>403.25</v>
      </c>
      <c r="F4" t="s">
        <v>51</v>
      </c>
      <c r="G4" t="s">
        <v>52</v>
      </c>
      <c r="H4" s="80">
        <v>42724</v>
      </c>
      <c r="I4" s="29">
        <v>412.75</v>
      </c>
      <c r="J4" t="s">
        <v>59</v>
      </c>
      <c r="K4" t="s">
        <v>95</v>
      </c>
      <c r="L4" s="80">
        <v>42724</v>
      </c>
      <c r="M4" s="29">
        <v>350.25</v>
      </c>
    </row>
    <row r="5" spans="2:13" ht="15">
      <c r="B5" t="s">
        <v>49</v>
      </c>
      <c r="C5" t="s">
        <v>50</v>
      </c>
      <c r="D5" s="80">
        <v>42724</v>
      </c>
      <c r="E5" s="29">
        <v>416</v>
      </c>
      <c r="F5" t="s">
        <v>53</v>
      </c>
      <c r="G5" t="s">
        <v>54</v>
      </c>
      <c r="H5" s="80">
        <v>42724</v>
      </c>
      <c r="I5" s="29">
        <v>424.5</v>
      </c>
      <c r="J5" t="s">
        <v>60</v>
      </c>
      <c r="K5" t="s">
        <v>96</v>
      </c>
      <c r="L5" s="80">
        <v>42724</v>
      </c>
      <c r="M5" s="29">
        <v>357</v>
      </c>
    </row>
    <row r="6" spans="2:13" ht="15">
      <c r="B6" t="s">
        <v>55</v>
      </c>
      <c r="C6" t="s">
        <v>56</v>
      </c>
      <c r="D6" s="80">
        <v>42724</v>
      </c>
      <c r="E6" s="29">
        <v>430.5</v>
      </c>
      <c r="F6" t="s">
        <v>57</v>
      </c>
      <c r="G6" t="s">
        <v>58</v>
      </c>
      <c r="H6" s="80">
        <v>42724</v>
      </c>
      <c r="I6" s="29">
        <v>436.5</v>
      </c>
      <c r="J6" t="s">
        <v>45</v>
      </c>
      <c r="K6" t="s">
        <v>97</v>
      </c>
      <c r="L6" s="80">
        <v>42724</v>
      </c>
      <c r="M6" s="29">
        <v>364.5</v>
      </c>
    </row>
    <row r="7" spans="2:13" ht="15">
      <c r="B7" t="s">
        <v>68</v>
      </c>
      <c r="C7" t="s">
        <v>69</v>
      </c>
      <c r="D7" s="80">
        <v>42724</v>
      </c>
      <c r="E7" s="29">
        <v>444.5</v>
      </c>
      <c r="F7" t="s">
        <v>70</v>
      </c>
      <c r="G7" t="s">
        <v>71</v>
      </c>
      <c r="H7" s="80">
        <v>42724</v>
      </c>
      <c r="I7" s="29">
        <v>450.25</v>
      </c>
      <c r="J7" t="s">
        <v>61</v>
      </c>
      <c r="K7" t="s">
        <v>98</v>
      </c>
      <c r="L7" s="80">
        <v>42724</v>
      </c>
      <c r="M7" s="29">
        <v>372.25</v>
      </c>
    </row>
    <row r="8" spans="2:13" ht="15">
      <c r="B8" t="s">
        <v>72</v>
      </c>
      <c r="C8" t="s">
        <v>73</v>
      </c>
      <c r="D8" s="80">
        <v>42724</v>
      </c>
      <c r="E8" s="29">
        <v>461.5</v>
      </c>
      <c r="F8" t="s">
        <v>74</v>
      </c>
      <c r="G8" t="s">
        <v>75</v>
      </c>
      <c r="H8" s="80">
        <v>42724</v>
      </c>
      <c r="I8" s="29">
        <v>468.25</v>
      </c>
      <c r="J8" t="s">
        <v>46</v>
      </c>
      <c r="K8" t="s">
        <v>99</v>
      </c>
      <c r="L8" s="80">
        <v>42724</v>
      </c>
      <c r="M8" s="29">
        <v>381.75</v>
      </c>
    </row>
    <row r="9" spans="2:13" ht="15">
      <c r="B9" t="s">
        <v>76</v>
      </c>
      <c r="C9" t="s">
        <v>77</v>
      </c>
      <c r="D9" s="80">
        <v>42724</v>
      </c>
      <c r="E9" s="29">
        <v>473.25</v>
      </c>
      <c r="F9" t="s">
        <v>78</v>
      </c>
      <c r="G9" t="s">
        <v>79</v>
      </c>
      <c r="H9" s="80">
        <v>42724</v>
      </c>
      <c r="I9" s="29">
        <v>480.25</v>
      </c>
      <c r="J9" t="s">
        <v>88</v>
      </c>
      <c r="K9" t="s">
        <v>100</v>
      </c>
      <c r="L9" s="80">
        <v>42724</v>
      </c>
      <c r="M9" s="29">
        <v>390.5</v>
      </c>
    </row>
    <row r="10" spans="2:13" ht="15">
      <c r="B10" t="s">
        <v>80</v>
      </c>
      <c r="C10" t="s">
        <v>81</v>
      </c>
      <c r="D10" s="80">
        <v>42724</v>
      </c>
      <c r="E10" s="29">
        <v>479.5</v>
      </c>
      <c r="F10" t="s">
        <v>82</v>
      </c>
      <c r="G10" t="s">
        <v>83</v>
      </c>
      <c r="H10" s="80">
        <v>42724</v>
      </c>
      <c r="I10" s="29">
        <v>489</v>
      </c>
      <c r="J10" t="s">
        <v>89</v>
      </c>
      <c r="K10" t="s">
        <v>101</v>
      </c>
      <c r="L10" s="80">
        <v>42724</v>
      </c>
      <c r="M10" s="29">
        <v>396.25</v>
      </c>
    </row>
    <row r="11" spans="2:13" ht="15">
      <c r="B11" t="s">
        <v>84</v>
      </c>
      <c r="C11" t="s">
        <v>85</v>
      </c>
      <c r="D11" s="80">
        <v>42724</v>
      </c>
      <c r="E11" s="29">
        <v>482</v>
      </c>
      <c r="F11" t="s">
        <v>86</v>
      </c>
      <c r="G11" t="s">
        <v>87</v>
      </c>
      <c r="H11" s="80">
        <v>42724</v>
      </c>
      <c r="I11" s="29">
        <v>492.25</v>
      </c>
      <c r="J11" t="s">
        <v>62</v>
      </c>
      <c r="K11" t="s">
        <v>102</v>
      </c>
      <c r="L11" s="80">
        <v>42724</v>
      </c>
      <c r="M11" s="29">
        <v>400.5</v>
      </c>
    </row>
    <row r="12" spans="2:13" ht="15">
      <c r="B12" t="s">
        <v>120</v>
      </c>
      <c r="C12" t="s">
        <v>121</v>
      </c>
      <c r="D12" s="80">
        <v>42724</v>
      </c>
      <c r="E12">
        <v>494.5</v>
      </c>
      <c r="F12" t="s">
        <v>111</v>
      </c>
      <c r="G12" t="s">
        <v>112</v>
      </c>
      <c r="H12" s="80">
        <v>42724</v>
      </c>
      <c r="I12" s="29">
        <v>504.5</v>
      </c>
      <c r="J12" t="s">
        <v>90</v>
      </c>
      <c r="K12" t="s">
        <v>103</v>
      </c>
      <c r="L12" s="80">
        <v>42724</v>
      </c>
      <c r="M12" s="29">
        <v>396</v>
      </c>
    </row>
    <row r="13" spans="2:13" ht="15">
      <c r="B13" t="s">
        <v>122</v>
      </c>
      <c r="C13" t="s">
        <v>123</v>
      </c>
      <c r="D13" s="80">
        <v>42724</v>
      </c>
      <c r="E13">
        <v>512.5</v>
      </c>
      <c r="F13" t="s">
        <v>124</v>
      </c>
      <c r="G13" t="s">
        <v>125</v>
      </c>
      <c r="H13" s="80">
        <v>42724</v>
      </c>
      <c r="I13">
        <v>518.5</v>
      </c>
      <c r="J13" t="s">
        <v>63</v>
      </c>
      <c r="K13" t="s">
        <v>104</v>
      </c>
      <c r="L13" s="80">
        <v>42724</v>
      </c>
      <c r="M13" s="29">
        <v>398</v>
      </c>
    </row>
    <row r="14" spans="2:13" ht="15">
      <c r="B14" t="s">
        <v>126</v>
      </c>
      <c r="C14" t="s">
        <v>127</v>
      </c>
      <c r="D14" s="80">
        <v>42724</v>
      </c>
      <c r="E14">
        <v>522.5</v>
      </c>
      <c r="F14" t="s">
        <v>128</v>
      </c>
      <c r="G14" t="s">
        <v>129</v>
      </c>
      <c r="H14" s="80">
        <v>42724</v>
      </c>
      <c r="I14">
        <v>532.75</v>
      </c>
      <c r="J14" t="s">
        <v>91</v>
      </c>
      <c r="K14" t="s">
        <v>105</v>
      </c>
      <c r="L14" s="80">
        <v>42724</v>
      </c>
      <c r="M14" s="29">
        <v>416.25</v>
      </c>
    </row>
    <row r="15" spans="2:13" ht="15">
      <c r="B15" t="s">
        <v>130</v>
      </c>
      <c r="C15" t="s">
        <v>131</v>
      </c>
      <c r="D15" s="80">
        <v>42724</v>
      </c>
      <c r="E15">
        <v>530.75</v>
      </c>
      <c r="F15" t="s">
        <v>132</v>
      </c>
      <c r="G15" t="s">
        <v>133</v>
      </c>
      <c r="H15" s="80">
        <v>42724</v>
      </c>
      <c r="I15">
        <v>532.75</v>
      </c>
      <c r="J15" t="s">
        <v>92</v>
      </c>
      <c r="K15" t="s">
        <v>106</v>
      </c>
      <c r="L15" s="80">
        <v>42724</v>
      </c>
      <c r="M15" s="29">
        <v>406</v>
      </c>
    </row>
    <row r="16" spans="2:9" ht="15">
      <c r="B16" s="62" t="s">
        <v>134</v>
      </c>
      <c r="C16" s="62" t="s">
        <v>135</v>
      </c>
      <c r="D16" s="80">
        <v>42724</v>
      </c>
      <c r="E16" s="62">
        <v>514.75</v>
      </c>
      <c r="F16" s="62" t="s">
        <v>136</v>
      </c>
      <c r="G16" s="62" t="s">
        <v>137</v>
      </c>
      <c r="H16" s="80">
        <v>42724</v>
      </c>
      <c r="I16" s="62">
        <v>532.75</v>
      </c>
    </row>
    <row r="17" spans="2:13" ht="15">
      <c r="B17"/>
      <c r="C17"/>
      <c r="D17" s="80"/>
      <c r="E17" s="29"/>
      <c r="F17"/>
      <c r="G17"/>
      <c r="H17" s="80"/>
      <c r="I17" s="29"/>
      <c r="J17" s="29"/>
      <c r="K17" s="29"/>
      <c r="L17" s="29"/>
      <c r="M17" s="29"/>
    </row>
    <row r="20" spans="3:15" ht="15.75">
      <c r="C20" s="63" t="s">
        <v>67</v>
      </c>
      <c r="D20" t="s">
        <v>148</v>
      </c>
      <c r="E20">
        <v>20</v>
      </c>
      <c r="F20" s="80" t="s">
        <v>93</v>
      </c>
      <c r="G20" s="62" t="s">
        <v>107</v>
      </c>
      <c r="H20" s="62" t="s">
        <v>94</v>
      </c>
      <c r="I20" s="62">
        <v>2016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2016-12-21T13:59:12Z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