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519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<sst xmlns="http://schemas.openxmlformats.org/spreadsheetml/2006/main" count="273" uniqueCount="164">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</sst>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Lunes</v>
      </c>
      <c r="K8" s="4">
        <f>Datos!E21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497.75</v>
      </c>
      <c r="D18" s="76"/>
      <c r="E18" s="101">
        <f>D19+'Primas HRW'!B6</f>
        <v>534</v>
      </c>
      <c r="F18" s="75"/>
      <c r="G18" s="101">
        <f>D19+'Primas HRW'!D6</f>
        <v>554</v>
      </c>
      <c r="H18" s="101">
        <f>D19+'Primas HRW'!E6</f>
        <v>524</v>
      </c>
      <c r="I18" s="102">
        <f>D19+'Primas HRW'!F6</f>
        <v>519</v>
      </c>
      <c r="J18" s="78"/>
      <c r="K18" s="74">
        <f>J19+'Primas maíz'!B6</f>
        <v>413.75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427.75</v>
      </c>
      <c r="C19" s="100">
        <f>B19+'Primas SRW'!B9</f>
        <v>497.75</v>
      </c>
      <c r="D19" s="76">
        <f>Datos!I4</f>
        <v>419</v>
      </c>
      <c r="E19" s="101">
        <f>D19+'Primas HRW'!B7</f>
        <v>534</v>
      </c>
      <c r="F19" s="75"/>
      <c r="G19" s="101">
        <f>D19+'Primas HRW'!D7</f>
        <v>554</v>
      </c>
      <c r="H19" s="101">
        <f>D19+'Primas HRW'!E7</f>
        <v>524</v>
      </c>
      <c r="I19" s="102">
        <f>D19+'Primas HRW'!F7</f>
        <v>519</v>
      </c>
      <c r="J19" s="78">
        <f>Datos!M4</f>
        <v>367.75</v>
      </c>
      <c r="K19" s="74">
        <f>J19+'Primas maíz'!B7</f>
        <v>411.75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500.25</v>
      </c>
      <c r="D20" s="76"/>
      <c r="E20" s="101">
        <f>D21+'Primas HRW'!B8</f>
        <v>542.25</v>
      </c>
      <c r="F20" s="75"/>
      <c r="G20" s="101">
        <f>D21+'Primas HRW'!D8</f>
        <v>562.25</v>
      </c>
      <c r="H20" s="101">
        <f>D21+'Primas HRW'!E8</f>
        <v>532.25</v>
      </c>
      <c r="I20" s="102">
        <f>D21+'Primas HRW'!F8</f>
        <v>527.25</v>
      </c>
      <c r="J20" s="78"/>
      <c r="K20" s="74">
        <f>J21+'Primas maíz'!B8</f>
        <v>415.25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440.25</v>
      </c>
      <c r="C21" s="110">
        <f>B21+'Primas SRW'!B11</f>
        <v>500.25</v>
      </c>
      <c r="D21" s="76">
        <f>Datos!I5</f>
        <v>432.25</v>
      </c>
      <c r="E21" s="101">
        <f>D21+'Primas HRW'!B9</f>
        <v>537.25</v>
      </c>
      <c r="F21" s="23"/>
      <c r="G21" s="101">
        <f>D21+'Primas HRW'!D9</f>
        <v>557.25</v>
      </c>
      <c r="H21" s="101">
        <f>D21+'Primas HRW'!E9</f>
        <v>527.25</v>
      </c>
      <c r="I21" s="102">
        <f>D21+'Primas HRW'!F9</f>
        <v>522.25</v>
      </c>
      <c r="J21" s="28">
        <f>Datos!M5</f>
        <v>375.25</v>
      </c>
      <c r="K21" s="25">
        <f>J21+'Primas maíz'!B9</f>
        <v>415.25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504.5</v>
      </c>
      <c r="D22" s="76"/>
      <c r="E22" s="101">
        <f>D23+'Primas HRW'!B10</f>
        <v>553.25</v>
      </c>
      <c r="F22" s="23"/>
      <c r="G22" s="101">
        <f>D23+'Primas HRW'!D10</f>
        <v>573.25</v>
      </c>
      <c r="H22" s="101">
        <f>D23+'Primas HRW'!E10</f>
        <v>543.25</v>
      </c>
      <c r="I22" s="102">
        <f>D23+'Primas HRW'!F10</f>
        <v>538.25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454.5</v>
      </c>
      <c r="C23" s="110">
        <f>B23+'Primas SRW'!B13</f>
        <v>504.5</v>
      </c>
      <c r="D23" s="76">
        <f>Datos!I6</f>
        <v>448.25</v>
      </c>
      <c r="E23" s="101">
        <f>D23+'Primas HRW'!B11</f>
        <v>553.25</v>
      </c>
      <c r="F23" s="23"/>
      <c r="G23" s="101">
        <f>D23+'Primas HRW'!D11</f>
        <v>573.25</v>
      </c>
      <c r="H23" s="101">
        <f>D23+'Primas HRW'!E11</f>
        <v>543.25</v>
      </c>
      <c r="I23" s="102">
        <f>D23+'Primas HRW'!F11</f>
        <v>538.25</v>
      </c>
      <c r="J23" s="28">
        <f>Datos!M6</f>
        <v>382.75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474.5</v>
      </c>
      <c r="C26" s="23"/>
      <c r="D26" s="76">
        <f>Datos!I7</f>
        <v>471.75</v>
      </c>
      <c r="E26" s="23"/>
      <c r="F26" s="23"/>
      <c r="G26" s="23"/>
      <c r="H26" s="23"/>
      <c r="I26" s="26"/>
      <c r="J26" s="28">
        <f>Datos!M7</f>
        <v>392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489.25</v>
      </c>
      <c r="C28" s="75"/>
      <c r="D28" s="76">
        <f>Datos!I8</f>
        <v>488.25</v>
      </c>
      <c r="E28" s="75"/>
      <c r="F28" s="75"/>
      <c r="G28" s="75"/>
      <c r="H28" s="75"/>
      <c r="I28" s="77"/>
      <c r="J28" s="28">
        <f>Datos!M8</f>
        <v>401.25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498.5</v>
      </c>
      <c r="C29" s="23"/>
      <c r="D29" s="76">
        <f>Datos!I9</f>
        <v>495.5</v>
      </c>
      <c r="E29" s="23"/>
      <c r="F29" s="23"/>
      <c r="G29" s="23"/>
      <c r="H29" s="23"/>
      <c r="I29" s="26"/>
      <c r="J29" s="28">
        <f>Datos!M9</f>
        <v>406.5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502</v>
      </c>
      <c r="C30" s="75"/>
      <c r="D30" s="76">
        <f>Datos!I10</f>
        <v>498.5</v>
      </c>
      <c r="E30" s="75"/>
      <c r="F30" s="75"/>
      <c r="G30" s="75"/>
      <c r="H30" s="75"/>
      <c r="I30" s="77"/>
      <c r="J30" s="28">
        <f>Datos!M10</f>
        <v>409.75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511.5</v>
      </c>
      <c r="C31" s="75"/>
      <c r="D31" s="76">
        <f>Datos!I11</f>
        <v>511</v>
      </c>
      <c r="E31" s="75"/>
      <c r="F31" s="75"/>
      <c r="G31" s="75"/>
      <c r="H31" s="75"/>
      <c r="I31" s="77"/>
      <c r="J31" s="28">
        <f>Datos!M11</f>
        <v>402.75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511.5</v>
      </c>
      <c r="C32" s="23"/>
      <c r="D32" s="24">
        <f>Datos!I12</f>
        <v>527</v>
      </c>
      <c r="E32" s="23"/>
      <c r="F32" s="23"/>
      <c r="G32" s="23"/>
      <c r="H32" s="23"/>
      <c r="I32" s="26"/>
      <c r="J32" s="28">
        <f>Datos!M12</f>
        <v>404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534.5</v>
      </c>
      <c r="C34" s="23"/>
      <c r="D34" s="24">
        <f>Datos!I13</f>
        <v>534.75</v>
      </c>
      <c r="E34" s="25"/>
      <c r="F34" s="25"/>
      <c r="G34" s="25"/>
      <c r="H34" s="25"/>
      <c r="I34" s="23"/>
      <c r="J34" s="24">
        <f>Datos!M13</f>
        <v>410.75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535.5</v>
      </c>
      <c r="C35" s="23"/>
      <c r="D35" s="24">
        <f>Datos!I14</f>
        <v>535</v>
      </c>
      <c r="E35" s="25"/>
      <c r="F35" s="25"/>
      <c r="G35" s="25"/>
      <c r="H35" s="25"/>
      <c r="I35" s="23"/>
      <c r="J35" s="24">
        <f>Datos!M14</f>
        <v>416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533</v>
      </c>
      <c r="C36" s="23"/>
      <c r="D36" s="24">
        <f>Datos!I15</f>
        <v>532</v>
      </c>
      <c r="E36" s="25"/>
      <c r="F36" s="25"/>
      <c r="G36" s="25"/>
      <c r="H36" s="25"/>
      <c r="I36" s="23"/>
      <c r="J36" s="24">
        <f>Datos!M15</f>
        <v>419.75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416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411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A9" sqref="A9:K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Lunes</v>
      </c>
      <c r="K7" s="3">
        <f>Datos!E21</f>
        <v>3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182.89326</v>
      </c>
      <c r="D18" s="83"/>
      <c r="E18" s="72">
        <f>BUSHEL!E18*TONELADA!$B$43</f>
        <v>196.21295999999998</v>
      </c>
      <c r="F18" s="72" t="s">
        <v>103</v>
      </c>
      <c r="G18" s="72">
        <f>BUSHEL!G18*TONELADA!$B$43</f>
        <v>203.56176</v>
      </c>
      <c r="H18" s="72">
        <f>BUSHEL!H18*TONELADA!$B$43</f>
        <v>192.53856</v>
      </c>
      <c r="I18" s="73">
        <f>BUSHEL!I18*TONELADA!$B$43</f>
        <v>190.70136</v>
      </c>
      <c r="J18" s="85"/>
      <c r="K18" s="70">
        <f>BUSHEL!K18*TONELADA!$E$43</f>
        <v>162.8851</v>
      </c>
    </row>
    <row r="19" spans="1:11" ht="19.5" customHeight="1">
      <c r="A19" s="105" t="s">
        <v>12</v>
      </c>
      <c r="B19" s="88">
        <f>BUSHEL!B19*TONELADA!$B$43</f>
        <v>157.17246</v>
      </c>
      <c r="C19" s="88">
        <f>BUSHEL!C19*TONELADA!$B$43</f>
        <v>182.89326</v>
      </c>
      <c r="D19" s="104">
        <f>IF(BUSHEL!D19&gt;0,BUSHEL!D19*TONELADA!$B$43,"")</f>
        <v>153.95736</v>
      </c>
      <c r="E19" s="90">
        <f>BUSHEL!E19*TONELADA!$B$43</f>
        <v>196.21295999999998</v>
      </c>
      <c r="F19" s="90"/>
      <c r="G19" s="90">
        <f>BUSHEL!G19*TONELADA!$B$43</f>
        <v>203.56176</v>
      </c>
      <c r="H19" s="90">
        <f>BUSHEL!H19*TONELADA!$B$43</f>
        <v>192.53856</v>
      </c>
      <c r="I19" s="91">
        <f>BUSHEL!I19*TONELADA!$B$43</f>
        <v>190.70136</v>
      </c>
      <c r="J19" s="106">
        <f>BUSHEL!J19*$E$43</f>
        <v>144.77581999999998</v>
      </c>
      <c r="K19" s="88">
        <f>BUSHEL!K19*TONELADA!$E$43</f>
        <v>162.09774</v>
      </c>
    </row>
    <row r="20" spans="1:11" ht="19.5" customHeight="1">
      <c r="A20" s="69" t="s">
        <v>134</v>
      </c>
      <c r="B20" s="70"/>
      <c r="C20" s="82">
        <f>BUSHEL!C20*TONELADA!$B$43</f>
        <v>183.81186</v>
      </c>
      <c r="D20" s="89"/>
      <c r="E20" s="72">
        <f>BUSHEL!E20*TONELADA!$B$43</f>
        <v>199.24434</v>
      </c>
      <c r="F20" s="72"/>
      <c r="G20" s="72">
        <f>BUSHEL!G20*TONELADA!$B$43</f>
        <v>206.59314</v>
      </c>
      <c r="H20" s="72">
        <f>BUSHEL!H20*TONELADA!$B$43</f>
        <v>195.56994</v>
      </c>
      <c r="I20" s="73">
        <f>BUSHEL!I20*TONELADA!$B$43</f>
        <v>193.73274</v>
      </c>
      <c r="J20" s="71"/>
      <c r="K20" s="70">
        <f>BUSHEL!K20*TONELADA!$E$43</f>
        <v>163.47562</v>
      </c>
    </row>
    <row r="21" spans="1:11" ht="19.5" customHeight="1">
      <c r="A21" s="105" t="s">
        <v>13</v>
      </c>
      <c r="B21" s="88">
        <f>BUSHEL!B21*TONELADA!$B$43</f>
        <v>161.76546</v>
      </c>
      <c r="C21" s="88">
        <f>BUSHEL!C21*TONELADA!$B$43</f>
        <v>183.81186</v>
      </c>
      <c r="D21" s="104">
        <f>IF(BUSHEL!D21&gt;0,BUSHEL!D21*TONELADA!$B$43,"")</f>
        <v>158.82594</v>
      </c>
      <c r="E21" s="90">
        <f>BUSHEL!E21*TONELADA!$B$43</f>
        <v>197.40714</v>
      </c>
      <c r="F21" s="90"/>
      <c r="G21" s="90">
        <f>BUSHEL!G21*TONELADA!$B$43</f>
        <v>204.75593999999998</v>
      </c>
      <c r="H21" s="90">
        <f>BUSHEL!H21*TONELADA!$B$43</f>
        <v>193.73274</v>
      </c>
      <c r="I21" s="91">
        <f>BUSHEL!I21*TONELADA!$B$43</f>
        <v>191.89553999999998</v>
      </c>
      <c r="J21" s="106">
        <f>BUSHEL!J21*$E$43</f>
        <v>147.72842</v>
      </c>
      <c r="K21" s="88">
        <f>BUSHEL!K21*TONELADA!$E$43</f>
        <v>163.47562</v>
      </c>
    </row>
    <row r="22" spans="1:11" ht="19.5" customHeight="1">
      <c r="A22" s="80" t="s">
        <v>144</v>
      </c>
      <c r="B22" s="81"/>
      <c r="C22" s="82">
        <f>BUSHEL!C22*TONELADA!$B$43</f>
        <v>185.37348</v>
      </c>
      <c r="D22" s="83"/>
      <c r="E22" s="72">
        <f>BUSHEL!E22*TONELADA!$B$43</f>
        <v>203.28618</v>
      </c>
      <c r="F22" s="72"/>
      <c r="G22" s="72">
        <f>BUSHEL!G22*TONELADA!$B$43</f>
        <v>210.63497999999998</v>
      </c>
      <c r="H22" s="72">
        <f>BUSHEL!H22*TONELADA!$B$43</f>
        <v>199.61177999999998</v>
      </c>
      <c r="I22" s="73">
        <f>BUSHEL!I22*TONELADA!$B$43</f>
        <v>197.77458</v>
      </c>
      <c r="J22" s="85"/>
      <c r="K22" s="81"/>
    </row>
    <row r="23" spans="1:11" ht="19.5" customHeight="1">
      <c r="A23" s="105" t="s">
        <v>14</v>
      </c>
      <c r="B23" s="88">
        <f>BUSHEL!B23*TONELADA!$B$43</f>
        <v>167.00148</v>
      </c>
      <c r="C23" s="88">
        <f>BUSHEL!C23*TONELADA!$B$43</f>
        <v>185.37348</v>
      </c>
      <c r="D23" s="104">
        <f>IF(BUSHEL!D23&gt;0,BUSHEL!D23*TONELADA!$B$43,"")</f>
        <v>164.70498</v>
      </c>
      <c r="E23" s="90">
        <f>BUSHEL!E23*TONELADA!$B$43</f>
        <v>203.28618</v>
      </c>
      <c r="F23" s="90"/>
      <c r="G23" s="90">
        <f>BUSHEL!G23*TONELADA!$B$43</f>
        <v>210.63497999999998</v>
      </c>
      <c r="H23" s="90">
        <f>BUSHEL!H23*TONELADA!$B$43</f>
        <v>199.61177999999998</v>
      </c>
      <c r="I23" s="91">
        <f>BUSHEL!I23*TONELADA!$B$43</f>
        <v>197.77458</v>
      </c>
      <c r="J23" s="106">
        <f>BUSHEL!J23*$E$43</f>
        <v>150.68102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174.35028</v>
      </c>
      <c r="C26" s="82"/>
      <c r="D26" s="83">
        <f>IF(BUSHEL!D26&gt;0,BUSHEL!D26*TONELADA!$B$43,"")</f>
        <v>173.33982</v>
      </c>
      <c r="E26" s="82"/>
      <c r="F26" s="82"/>
      <c r="G26" s="82"/>
      <c r="H26" s="82"/>
      <c r="I26" s="84"/>
      <c r="J26" s="85">
        <f>BUSHEL!J26*$E$43</f>
        <v>154.32255999999998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179.77002</v>
      </c>
      <c r="C28" s="66"/>
      <c r="D28" s="86">
        <f>IF(BUSHEL!D28&gt;0,BUSHEL!D28*TONELADA!$B$43,"")</f>
        <v>179.40258</v>
      </c>
      <c r="E28" s="66"/>
      <c r="F28" s="66"/>
      <c r="G28" s="66"/>
      <c r="H28" s="66"/>
      <c r="I28" s="87"/>
      <c r="J28" s="67">
        <f>BUSHEL!J28*$E$43</f>
        <v>157.9641</v>
      </c>
      <c r="K28" s="65"/>
    </row>
    <row r="29" spans="1:11" ht="19.5" customHeight="1">
      <c r="A29" s="80" t="s">
        <v>12</v>
      </c>
      <c r="B29" s="81">
        <f>BUSHEL!B29*TONELADA!$B$43</f>
        <v>183.16884</v>
      </c>
      <c r="C29" s="82"/>
      <c r="D29" s="83">
        <f>IF(BUSHEL!D29&gt;0,BUSHEL!D29*TONELADA!$B$43,"")</f>
        <v>182.06652</v>
      </c>
      <c r="E29" s="82"/>
      <c r="F29" s="82"/>
      <c r="G29" s="82"/>
      <c r="H29" s="82"/>
      <c r="I29" s="84"/>
      <c r="J29" s="85">
        <f>BUSHEL!J29*$E$43</f>
        <v>160.03091999999998</v>
      </c>
      <c r="K29" s="81"/>
    </row>
    <row r="30" spans="1:11" ht="19.5" customHeight="1">
      <c r="A30" s="64" t="s">
        <v>13</v>
      </c>
      <c r="B30" s="65">
        <f>BUSHEL!B30*TONELADA!$B$43</f>
        <v>184.45488</v>
      </c>
      <c r="C30" s="66"/>
      <c r="D30" s="86">
        <f>IF(BUSHEL!D30&gt;0,BUSHEL!D30*TONELADA!$B$43,"")</f>
        <v>183.16884</v>
      </c>
      <c r="E30" s="66"/>
      <c r="F30" s="66"/>
      <c r="G30" s="66"/>
      <c r="H30" s="66"/>
      <c r="I30" s="87"/>
      <c r="J30" s="67">
        <f>BUSHEL!J30*$E$43</f>
        <v>161.31037999999998</v>
      </c>
      <c r="K30" s="65"/>
    </row>
    <row r="31" spans="1:11" ht="19.5" customHeight="1">
      <c r="A31" s="80" t="s">
        <v>14</v>
      </c>
      <c r="B31" s="81">
        <f>BUSHEL!B31*TONELADA!$B$43</f>
        <v>187.94556</v>
      </c>
      <c r="C31" s="82"/>
      <c r="D31" s="83">
        <f>IF(BUSHEL!D31&gt;0,BUSHEL!D31*TONELADA!$B$43,"")</f>
        <v>187.76184</v>
      </c>
      <c r="E31" s="82"/>
      <c r="F31" s="82"/>
      <c r="G31" s="82"/>
      <c r="H31" s="82"/>
      <c r="I31" s="82"/>
      <c r="J31" s="83">
        <f>BUSHEL!J31*$E$43</f>
        <v>158.55462</v>
      </c>
      <c r="K31" s="81"/>
    </row>
    <row r="32" spans="1:11" ht="19.5" customHeight="1">
      <c r="A32" s="64" t="s">
        <v>15</v>
      </c>
      <c r="B32" s="65">
        <f>BUSHEL!B32*TONELADA!$B$43</f>
        <v>187.94556</v>
      </c>
      <c r="C32" s="66"/>
      <c r="D32" s="86">
        <f>IF(BUSHEL!D32&gt;0,BUSHEL!D32*TONELADA!$B$43,"")</f>
        <v>193.64087999999998</v>
      </c>
      <c r="E32" s="66"/>
      <c r="F32" s="66"/>
      <c r="G32" s="66"/>
      <c r="H32" s="66"/>
      <c r="I32" s="66"/>
      <c r="J32" s="86">
        <f>BUSHEL!J32*$E$43</f>
        <v>159.04672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196.39668</v>
      </c>
      <c r="C34" s="23"/>
      <c r="D34" s="83">
        <f>IF(BUSHEL!D34&gt;0,BUSHEL!D34*TONELADA!$B$43,"")</f>
        <v>196.48854</v>
      </c>
      <c r="E34" s="25"/>
      <c r="F34" s="25"/>
      <c r="G34" s="25"/>
      <c r="H34" s="25"/>
      <c r="I34" s="23"/>
      <c r="J34" s="83">
        <f>BUSHEL!J34*$E$43</f>
        <v>161.70406</v>
      </c>
      <c r="K34" s="25"/>
    </row>
    <row r="35" spans="1:11" ht="19.5" customHeight="1">
      <c r="A35" s="64" t="s">
        <v>12</v>
      </c>
      <c r="B35" s="65">
        <f>BUSHEL!B35*TONELADA!$B$43</f>
        <v>196.76412</v>
      </c>
      <c r="C35" s="66"/>
      <c r="D35" s="86">
        <f>IF(BUSHEL!D35&gt;0,BUSHEL!D35*TONELADA!$B$43,"")</f>
        <v>196.5804</v>
      </c>
      <c r="E35" s="66"/>
      <c r="F35" s="66"/>
      <c r="G35" s="66"/>
      <c r="H35" s="66"/>
      <c r="I35" s="66"/>
      <c r="J35" s="86">
        <f>BUSHEL!J35*$E$43</f>
        <v>163.77087999999998</v>
      </c>
      <c r="K35" s="65"/>
    </row>
    <row r="36" spans="1:11" ht="19.5" customHeight="1">
      <c r="A36" s="16" t="s">
        <v>13</v>
      </c>
      <c r="B36" s="81">
        <f>BUSHEL!B36*TONELADA!$B$43</f>
        <v>195.84552</v>
      </c>
      <c r="C36" s="23"/>
      <c r="D36" s="83">
        <f>IF(BUSHEL!D36&gt;0,BUSHEL!D36*TONELADA!$B$43,"")</f>
        <v>195.47808</v>
      </c>
      <c r="E36" s="25"/>
      <c r="F36" s="25"/>
      <c r="G36" s="25"/>
      <c r="H36" s="25"/>
      <c r="I36" s="23"/>
      <c r="J36" s="83">
        <f>BUSHEL!J36*$E$43</f>
        <v>165.24718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163.77087999999998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161.80248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50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110</v>
      </c>
      <c r="C8" s="42" t="s">
        <v>103</v>
      </c>
      <c r="D8" s="42">
        <f>B8+B20</f>
        <v>130</v>
      </c>
      <c r="E8" s="56">
        <f>B8+B19</f>
        <v>100</v>
      </c>
      <c r="F8" s="42">
        <f>B8+B18</f>
        <v>95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46</v>
      </c>
      <c r="C6" s="49" t="s">
        <v>132</v>
      </c>
    </row>
    <row r="7" spans="1:3" ht="15">
      <c r="A7" s="50" t="s">
        <v>136</v>
      </c>
      <c r="B7" s="42">
        <v>44</v>
      </c>
      <c r="C7" s="42" t="s">
        <v>132</v>
      </c>
    </row>
    <row r="8" spans="1:3" ht="15">
      <c r="A8" s="48" t="s">
        <v>141</v>
      </c>
      <c r="B8" s="49">
        <v>40</v>
      </c>
      <c r="C8" s="49" t="s">
        <v>146</v>
      </c>
    </row>
    <row r="9" spans="1:3" ht="15">
      <c r="A9" s="50" t="s">
        <v>142</v>
      </c>
      <c r="B9" s="42">
        <v>40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G22" sqref="G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42828</v>
      </c>
      <c r="E4" s="29">
        <v>427.75</v>
      </c>
      <c r="F4" t="s">
        <v>49</v>
      </c>
      <c r="G4" t="s">
        <v>50</v>
      </c>
      <c r="H4" s="79">
        <v>42828</v>
      </c>
      <c r="I4" s="29">
        <v>419</v>
      </c>
      <c r="J4" t="s">
        <v>55</v>
      </c>
      <c r="K4" t="s">
        <v>90</v>
      </c>
      <c r="L4" s="79">
        <v>42828</v>
      </c>
      <c r="M4" s="29">
        <v>367.75</v>
      </c>
    </row>
    <row r="5" spans="2:13" ht="15">
      <c r="B5" t="s">
        <v>51</v>
      </c>
      <c r="C5" t="s">
        <v>52</v>
      </c>
      <c r="D5" s="79">
        <v>42828</v>
      </c>
      <c r="E5" s="29">
        <v>440.25</v>
      </c>
      <c r="F5" t="s">
        <v>53</v>
      </c>
      <c r="G5" t="s">
        <v>54</v>
      </c>
      <c r="H5" s="79">
        <v>42828</v>
      </c>
      <c r="I5" s="29">
        <v>432.25</v>
      </c>
      <c r="J5" t="s">
        <v>45</v>
      </c>
      <c r="K5" t="s">
        <v>91</v>
      </c>
      <c r="L5" s="79">
        <v>42828</v>
      </c>
      <c r="M5" s="29">
        <v>375.25</v>
      </c>
    </row>
    <row r="6" spans="2:13" ht="15">
      <c r="B6" t="s">
        <v>63</v>
      </c>
      <c r="C6" t="s">
        <v>64</v>
      </c>
      <c r="D6" s="79">
        <v>42828</v>
      </c>
      <c r="E6" s="29">
        <v>454.5</v>
      </c>
      <c r="F6" t="s">
        <v>65</v>
      </c>
      <c r="G6" t="s">
        <v>66</v>
      </c>
      <c r="H6" s="79">
        <v>42828</v>
      </c>
      <c r="I6" s="29">
        <v>448.25</v>
      </c>
      <c r="J6" t="s">
        <v>56</v>
      </c>
      <c r="K6" t="s">
        <v>92</v>
      </c>
      <c r="L6" s="79">
        <v>42828</v>
      </c>
      <c r="M6" s="29">
        <v>382.75</v>
      </c>
    </row>
    <row r="7" spans="2:13" ht="15">
      <c r="B7" t="s">
        <v>67</v>
      </c>
      <c r="C7" t="s">
        <v>68</v>
      </c>
      <c r="D7" s="79">
        <v>42828</v>
      </c>
      <c r="E7" s="29">
        <v>474.5</v>
      </c>
      <c r="F7" t="s">
        <v>69</v>
      </c>
      <c r="G7" t="s">
        <v>70</v>
      </c>
      <c r="H7" s="79">
        <v>42828</v>
      </c>
      <c r="I7" s="29">
        <v>471.75</v>
      </c>
      <c r="J7" t="s">
        <v>46</v>
      </c>
      <c r="K7" t="s">
        <v>93</v>
      </c>
      <c r="L7" s="79">
        <v>42828</v>
      </c>
      <c r="M7" s="29">
        <v>392</v>
      </c>
    </row>
    <row r="8" spans="2:13" ht="15">
      <c r="B8" t="s">
        <v>71</v>
      </c>
      <c r="C8" t="s">
        <v>72</v>
      </c>
      <c r="D8" s="79">
        <v>42828</v>
      </c>
      <c r="E8" s="29">
        <v>489.25</v>
      </c>
      <c r="F8" t="s">
        <v>73</v>
      </c>
      <c r="G8" t="s">
        <v>74</v>
      </c>
      <c r="H8" s="79">
        <v>42828</v>
      </c>
      <c r="I8" s="29">
        <v>488.25</v>
      </c>
      <c r="J8" t="s">
        <v>83</v>
      </c>
      <c r="K8" t="s">
        <v>94</v>
      </c>
      <c r="L8" s="79">
        <v>42828</v>
      </c>
      <c r="M8" s="29">
        <v>401.25</v>
      </c>
    </row>
    <row r="9" spans="2:13" ht="15">
      <c r="B9" t="s">
        <v>75</v>
      </c>
      <c r="C9" t="s">
        <v>76</v>
      </c>
      <c r="D9" s="79">
        <v>42828</v>
      </c>
      <c r="E9" s="29">
        <v>498.5</v>
      </c>
      <c r="F9" t="s">
        <v>77</v>
      </c>
      <c r="G9" t="s">
        <v>78</v>
      </c>
      <c r="H9" s="79">
        <v>42828</v>
      </c>
      <c r="I9" s="29">
        <v>495.5</v>
      </c>
      <c r="J9" t="s">
        <v>84</v>
      </c>
      <c r="K9" t="s">
        <v>95</v>
      </c>
      <c r="L9" s="79">
        <v>42828</v>
      </c>
      <c r="M9" s="29">
        <v>406.5</v>
      </c>
    </row>
    <row r="10" spans="2:13" ht="15">
      <c r="B10" t="s">
        <v>79</v>
      </c>
      <c r="C10" t="s">
        <v>80</v>
      </c>
      <c r="D10" s="79">
        <v>42828</v>
      </c>
      <c r="E10" s="29">
        <v>502</v>
      </c>
      <c r="F10" t="s">
        <v>81</v>
      </c>
      <c r="G10" t="s">
        <v>82</v>
      </c>
      <c r="H10" s="79">
        <v>42828</v>
      </c>
      <c r="I10" s="29">
        <v>498.5</v>
      </c>
      <c r="J10" t="s">
        <v>57</v>
      </c>
      <c r="K10" t="s">
        <v>96</v>
      </c>
      <c r="L10" s="79">
        <v>42828</v>
      </c>
      <c r="M10" s="29">
        <v>409.75</v>
      </c>
    </row>
    <row r="11" spans="2:13" ht="15">
      <c r="B11" t="s">
        <v>111</v>
      </c>
      <c r="C11" t="s">
        <v>112</v>
      </c>
      <c r="D11" s="79">
        <v>42828</v>
      </c>
      <c r="E11" s="29">
        <v>511.5</v>
      </c>
      <c r="F11" t="s">
        <v>104</v>
      </c>
      <c r="G11" t="s">
        <v>105</v>
      </c>
      <c r="H11" s="79">
        <v>42828</v>
      </c>
      <c r="I11" s="117">
        <v>511</v>
      </c>
      <c r="J11" t="s">
        <v>85</v>
      </c>
      <c r="K11" t="s">
        <v>97</v>
      </c>
      <c r="L11" s="79">
        <v>42828</v>
      </c>
      <c r="M11" s="29">
        <v>402.75</v>
      </c>
    </row>
    <row r="12" spans="2:13" ht="15">
      <c r="B12" t="s">
        <v>113</v>
      </c>
      <c r="C12" t="s">
        <v>114</v>
      </c>
      <c r="D12" s="79">
        <v>42828</v>
      </c>
      <c r="E12" s="29">
        <v>525.5</v>
      </c>
      <c r="F12" t="s">
        <v>115</v>
      </c>
      <c r="G12" t="s">
        <v>116</v>
      </c>
      <c r="H12" s="79">
        <v>42828</v>
      </c>
      <c r="I12" s="29">
        <v>527</v>
      </c>
      <c r="J12" t="s">
        <v>58</v>
      </c>
      <c r="K12" t="s">
        <v>98</v>
      </c>
      <c r="L12" s="79">
        <v>42828</v>
      </c>
      <c r="M12" s="29">
        <v>404</v>
      </c>
    </row>
    <row r="13" spans="2:13" ht="15">
      <c r="B13" t="s">
        <v>117</v>
      </c>
      <c r="C13" t="s">
        <v>118</v>
      </c>
      <c r="D13" s="79">
        <v>42828</v>
      </c>
      <c r="E13" s="29">
        <v>534.5</v>
      </c>
      <c r="F13" t="s">
        <v>119</v>
      </c>
      <c r="G13" t="s">
        <v>120</v>
      </c>
      <c r="H13" s="79">
        <v>42828</v>
      </c>
      <c r="I13" s="29">
        <v>534.75</v>
      </c>
      <c r="J13" t="s">
        <v>147</v>
      </c>
      <c r="K13" t="s">
        <v>148</v>
      </c>
      <c r="L13" s="79">
        <v>42828</v>
      </c>
      <c r="M13" s="29">
        <v>410.75</v>
      </c>
    </row>
    <row r="14" spans="2:13" ht="15">
      <c r="B14" t="s">
        <v>121</v>
      </c>
      <c r="C14" t="s">
        <v>122</v>
      </c>
      <c r="D14" s="79">
        <v>42828</v>
      </c>
      <c r="E14" s="29">
        <v>535.5</v>
      </c>
      <c r="F14" t="s">
        <v>123</v>
      </c>
      <c r="G14" t="s">
        <v>124</v>
      </c>
      <c r="H14" s="79">
        <v>42828</v>
      </c>
      <c r="I14" s="29">
        <v>535</v>
      </c>
      <c r="J14" t="s">
        <v>149</v>
      </c>
      <c r="K14" t="s">
        <v>150</v>
      </c>
      <c r="L14" s="79">
        <v>42828</v>
      </c>
      <c r="M14" s="29">
        <v>416</v>
      </c>
    </row>
    <row r="15" spans="2:13" ht="15">
      <c r="B15" s="62" t="s">
        <v>125</v>
      </c>
      <c r="C15" s="62" t="s">
        <v>126</v>
      </c>
      <c r="D15" s="79">
        <v>42828</v>
      </c>
      <c r="E15" s="118">
        <v>533</v>
      </c>
      <c r="F15" s="62" t="s">
        <v>127</v>
      </c>
      <c r="G15" s="62" t="s">
        <v>128</v>
      </c>
      <c r="H15" s="79">
        <v>42828</v>
      </c>
      <c r="I15" s="118">
        <v>532</v>
      </c>
      <c r="J15" s="62" t="s">
        <v>86</v>
      </c>
      <c r="K15" s="62" t="s">
        <v>99</v>
      </c>
      <c r="L15" s="79">
        <v>42828</v>
      </c>
      <c r="M15" s="118">
        <v>419.75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42828</v>
      </c>
      <c r="M16" s="29">
        <v>416</v>
      </c>
    </row>
    <row r="17" spans="10:13" ht="15">
      <c r="J17" s="62" t="s">
        <v>87</v>
      </c>
      <c r="K17" s="62" t="s">
        <v>100</v>
      </c>
      <c r="L17" s="79">
        <v>42828</v>
      </c>
      <c r="M17" s="118">
        <v>411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3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2017-04-03T22:03:02Z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